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95" windowHeight="11730"/>
  </bookViews>
  <sheets>
    <sheet name="Kost" sheetId="1" r:id="rId1"/>
    <sheet name="Pris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C34" i="1"/>
  <c r="D34"/>
  <c r="E34"/>
  <c r="F34"/>
  <c r="F28"/>
  <c r="F27"/>
  <c r="F26"/>
  <c r="E28"/>
  <c r="D28"/>
  <c r="C28"/>
  <c r="E27"/>
  <c r="D27"/>
  <c r="C27"/>
  <c r="E26"/>
  <c r="D26"/>
  <c r="C26"/>
  <c r="F6"/>
  <c r="E6"/>
  <c r="D6"/>
  <c r="C6"/>
  <c r="C11"/>
  <c r="D11"/>
  <c r="E11"/>
  <c r="F11"/>
  <c r="F16"/>
  <c r="E16"/>
  <c r="D16"/>
  <c r="C16"/>
  <c r="C20"/>
  <c r="D20"/>
  <c r="E20"/>
  <c r="F20"/>
  <c r="F24"/>
  <c r="E24"/>
  <c r="D24"/>
  <c r="C24"/>
  <c r="C33"/>
  <c r="D33"/>
  <c r="E33"/>
  <c r="F33"/>
  <c r="D4" i="2"/>
  <c r="E4" s="1"/>
  <c r="F4"/>
  <c r="G4" s="1"/>
  <c r="D5"/>
  <c r="E5" s="1"/>
  <c r="F5"/>
  <c r="G5" s="1"/>
  <c r="D6"/>
  <c r="E6" s="1"/>
  <c r="F6"/>
  <c r="H6" s="1"/>
  <c r="D7"/>
  <c r="E7" s="1"/>
  <c r="F7"/>
  <c r="G7" s="1"/>
  <c r="D8"/>
  <c r="E8" s="1"/>
  <c r="F8"/>
  <c r="H8" s="1"/>
  <c r="D9"/>
  <c r="E9" s="1"/>
  <c r="F9"/>
  <c r="G9" s="1"/>
  <c r="D10"/>
  <c r="E10" s="1"/>
  <c r="F10"/>
  <c r="G10" s="1"/>
  <c r="D11"/>
  <c r="E11" s="1"/>
  <c r="F11"/>
  <c r="H11" s="1"/>
  <c r="D12"/>
  <c r="E12" s="1"/>
  <c r="F12"/>
  <c r="H12" s="1"/>
  <c r="D13"/>
  <c r="E13" s="1"/>
  <c r="F13"/>
  <c r="G13" s="1"/>
  <c r="D14"/>
  <c r="E14" s="1"/>
  <c r="F14"/>
  <c r="G14" s="1"/>
  <c r="D15"/>
  <c r="E15" s="1"/>
  <c r="F15"/>
  <c r="H15" s="1"/>
  <c r="D16"/>
  <c r="E16" s="1"/>
  <c r="F16"/>
  <c r="H16" s="1"/>
  <c r="D17"/>
  <c r="E17" s="1"/>
  <c r="F17"/>
  <c r="G17" s="1"/>
  <c r="D18"/>
  <c r="E18" s="1"/>
  <c r="D19"/>
  <c r="E19" s="1"/>
  <c r="F19"/>
  <c r="H19" s="1"/>
  <c r="D20"/>
  <c r="D35" i="1" l="1"/>
  <c r="E35"/>
  <c r="C35"/>
  <c r="H20" i="2"/>
  <c r="E20"/>
  <c r="F18"/>
  <c r="G18" l="1"/>
  <c r="G20" s="1"/>
  <c r="F20"/>
</calcChain>
</file>

<file path=xl/sharedStrings.xml><?xml version="1.0" encoding="utf-8"?>
<sst xmlns="http://schemas.openxmlformats.org/spreadsheetml/2006/main" count="115" uniqueCount="72">
  <si>
    <t>Kostplan</t>
  </si>
  <si>
    <t>Mængde</t>
  </si>
  <si>
    <t>Fødevare</t>
  </si>
  <si>
    <t>30 g</t>
  </si>
  <si>
    <t>100 g</t>
  </si>
  <si>
    <t>20 g</t>
  </si>
  <si>
    <t>1 stk.</t>
  </si>
  <si>
    <t>200 g</t>
  </si>
  <si>
    <t>75 g</t>
  </si>
  <si>
    <t>45 g</t>
  </si>
  <si>
    <t>150 g</t>
  </si>
  <si>
    <t>200 ml</t>
  </si>
  <si>
    <t>250 ml</t>
  </si>
  <si>
    <t>Pris</t>
  </si>
  <si>
    <t>900 g for 22 kr</t>
  </si>
  <si>
    <t>1 l for 3,5 kr</t>
  </si>
  <si>
    <t>500 g for 40 kr</t>
  </si>
  <si>
    <t>10 stk 22 kr</t>
  </si>
  <si>
    <t>1 l for 13 kr</t>
  </si>
  <si>
    <t>100 g for 5 kr</t>
  </si>
  <si>
    <t>1 kg for 60 kr</t>
  </si>
  <si>
    <t>1 kg for 30 kr</t>
  </si>
  <si>
    <t>675 g for 20 kr</t>
  </si>
  <si>
    <t>320 g for 20 kr</t>
  </si>
  <si>
    <t>10 stk for 22 kr</t>
  </si>
  <si>
    <t>Månedlig pris</t>
  </si>
  <si>
    <t>Havregryn</t>
  </si>
  <si>
    <t>Æble</t>
  </si>
  <si>
    <t>Mandel</t>
  </si>
  <si>
    <t>Minimælk</t>
  </si>
  <si>
    <t>Cheasy Peach Melba</t>
  </si>
  <si>
    <t>Banan</t>
  </si>
  <si>
    <t>Tun i vand</t>
  </si>
  <si>
    <t>Weight gainer</t>
  </si>
  <si>
    <t>Wasa frokost fuldkorn</t>
  </si>
  <si>
    <t>Kylling filet</t>
  </si>
  <si>
    <t>Brune ris</t>
  </si>
  <si>
    <t>Æg</t>
  </si>
  <si>
    <t>Hamberryg</t>
  </si>
  <si>
    <t>120 g for 10 kr</t>
  </si>
  <si>
    <t>90 g</t>
  </si>
  <si>
    <t>6 kg for 500 kr</t>
  </si>
  <si>
    <t>Betalt</t>
  </si>
  <si>
    <t>Selv betale</t>
  </si>
  <si>
    <t>Daglige pris</t>
  </si>
  <si>
    <t>Ugentlig pris</t>
  </si>
  <si>
    <t>Protein [g]</t>
  </si>
  <si>
    <t>Kulhydrat [g]</t>
  </si>
  <si>
    <t>Fedt [g]</t>
  </si>
  <si>
    <t>Energi [kcal]</t>
  </si>
  <si>
    <t>Havregryn, OTA, solgryn</t>
  </si>
  <si>
    <t>Æble 1stk,</t>
  </si>
  <si>
    <t>Cheasy, Peach Melba</t>
  </si>
  <si>
    <t>Æg, hele</t>
  </si>
  <si>
    <t>Banan 1 stk,</t>
  </si>
  <si>
    <t>Tun I vand</t>
  </si>
  <si>
    <t>Weightgainer</t>
  </si>
  <si>
    <t>Wasa Frokost Fuldkorn</t>
  </si>
  <si>
    <t>Ris Brune</t>
  </si>
  <si>
    <t>Daglig total</t>
  </si>
  <si>
    <t>Energi fordeling</t>
  </si>
  <si>
    <t>Måltid 22:00 - 23:59</t>
  </si>
  <si>
    <t>Måltid 11:15 - 11:50</t>
  </si>
  <si>
    <t>I alt</t>
  </si>
  <si>
    <t>Hambugerryg</t>
  </si>
  <si>
    <t>17:00-18:00</t>
  </si>
  <si>
    <t>Måltid 6:00 - 6:30</t>
  </si>
  <si>
    <t>Måltid 9:30-9:45</t>
  </si>
  <si>
    <t>Måltid 13:20 / 14:30</t>
  </si>
  <si>
    <t>Efter træning</t>
  </si>
  <si>
    <t>50 g</t>
  </si>
  <si>
    <t>500 ml</t>
  </si>
</sst>
</file>

<file path=xl/styles.xml><?xml version="1.0" encoding="utf-8"?>
<styleSheet xmlns="http://schemas.openxmlformats.org/spreadsheetml/2006/main">
  <numFmts count="2">
    <numFmt numFmtId="164" formatCode="_ [$kr.-406]\ * #,##0.00_ ;_ [$kr.-406]\ * \-#,##0.00_ ;_ [$kr.-406]\ * &quot;-&quot;??_ ;_ @_ "/>
    <numFmt numFmtId="165" formatCode="0.0%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9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5" xfId="0" applyFill="1" applyBorder="1"/>
    <xf numFmtId="0" fontId="0" fillId="3" borderId="4" xfId="0" applyFill="1" applyBorder="1" applyAlignment="1">
      <alignment horizontal="right"/>
    </xf>
    <xf numFmtId="0" fontId="0" fillId="3" borderId="5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3" borderId="2" xfId="0" applyNumberFormat="1" applyFill="1" applyBorder="1"/>
    <xf numFmtId="164" fontId="0" fillId="3" borderId="3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3" borderId="1" xfId="0" applyNumberFormat="1" applyFill="1" applyBorder="1"/>
    <xf numFmtId="0" fontId="0" fillId="2" borderId="1" xfId="0" applyFont="1" applyFill="1" applyBorder="1"/>
    <xf numFmtId="0" fontId="1" fillId="4" borderId="7" xfId="0" applyFont="1" applyFill="1" applyBorder="1"/>
    <xf numFmtId="0" fontId="1" fillId="4" borderId="7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164" fontId="4" fillId="4" borderId="7" xfId="0" applyNumberFormat="1" applyFont="1" applyFill="1" applyBorder="1"/>
    <xf numFmtId="164" fontId="3" fillId="4" borderId="7" xfId="0" applyNumberFormat="1" applyFont="1" applyFill="1" applyBorder="1"/>
    <xf numFmtId="0" fontId="2" fillId="3" borderId="7" xfId="0" applyFont="1" applyFill="1" applyBorder="1" applyAlignment="1">
      <alignment horizontal="center"/>
    </xf>
    <xf numFmtId="0" fontId="0" fillId="0" borderId="0" xfId="0" applyFont="1"/>
    <xf numFmtId="0" fontId="0" fillId="4" borderId="7" xfId="0" applyFont="1" applyFill="1" applyBorder="1" applyAlignment="1">
      <alignment wrapText="1"/>
    </xf>
    <xf numFmtId="0" fontId="0" fillId="4" borderId="14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5" borderId="11" xfId="0" applyFont="1" applyFill="1" applyBorder="1" applyAlignment="1">
      <alignment wrapText="1"/>
    </xf>
    <xf numFmtId="0" fontId="0" fillId="5" borderId="2" xfId="0" applyFont="1" applyFill="1" applyBorder="1" applyAlignment="1">
      <alignment wrapText="1"/>
    </xf>
    <xf numFmtId="0" fontId="0" fillId="5" borderId="0" xfId="0" applyFont="1" applyFill="1" applyBorder="1" applyAlignment="1">
      <alignment wrapText="1"/>
    </xf>
    <xf numFmtId="0" fontId="0" fillId="5" borderId="12" xfId="0" applyFont="1" applyFill="1" applyBorder="1" applyAlignment="1">
      <alignment wrapText="1"/>
    </xf>
    <xf numFmtId="0" fontId="0" fillId="5" borderId="3" xfId="0" applyFont="1" applyFill="1" applyBorder="1" applyAlignment="1">
      <alignment wrapText="1"/>
    </xf>
    <xf numFmtId="0" fontId="0" fillId="5" borderId="6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0" fillId="5" borderId="14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13" xfId="0" applyFont="1" applyFill="1" applyBorder="1" applyAlignment="1">
      <alignment wrapText="1"/>
    </xf>
    <xf numFmtId="0" fontId="0" fillId="2" borderId="11" xfId="0" applyFont="1" applyFill="1" applyBorder="1" applyAlignment="1">
      <alignment wrapText="1"/>
    </xf>
    <xf numFmtId="0" fontId="0" fillId="2" borderId="2" xfId="0" applyFont="1" applyFill="1" applyBorder="1" applyAlignment="1">
      <alignment wrapText="1"/>
    </xf>
    <xf numFmtId="0" fontId="0" fillId="2" borderId="0" xfId="0" applyFont="1" applyFill="1" applyBorder="1" applyAlignment="1">
      <alignment wrapText="1"/>
    </xf>
    <xf numFmtId="0" fontId="0" fillId="2" borderId="5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2" borderId="10" xfId="0" applyFont="1" applyFill="1" applyBorder="1" applyAlignment="1">
      <alignment wrapText="1"/>
    </xf>
    <xf numFmtId="0" fontId="0" fillId="2" borderId="4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9" xfId="0" applyFont="1" applyFill="1" applyBorder="1" applyAlignment="1">
      <alignment horizontal="center" wrapText="1"/>
    </xf>
    <xf numFmtId="165" fontId="0" fillId="5" borderId="13" xfId="1" applyNumberFormat="1" applyFont="1" applyFill="1" applyBorder="1" applyAlignment="1">
      <alignment horizontal="right" wrapText="1"/>
    </xf>
    <xf numFmtId="165" fontId="0" fillId="5" borderId="3" xfId="1" applyNumberFormat="1" applyFont="1" applyFill="1" applyBorder="1" applyAlignment="1">
      <alignment horizontal="right" wrapText="1"/>
    </xf>
    <xf numFmtId="165" fontId="0" fillId="5" borderId="3" xfId="1" applyNumberFormat="1" applyFont="1" applyFill="1" applyBorder="1"/>
    <xf numFmtId="0" fontId="0" fillId="4" borderId="9" xfId="0" applyFont="1" applyFill="1" applyBorder="1" applyAlignment="1">
      <alignment wrapText="1"/>
    </xf>
    <xf numFmtId="0" fontId="0" fillId="5" borderId="7" xfId="0" applyFont="1" applyFill="1" applyBorder="1"/>
    <xf numFmtId="0" fontId="0" fillId="5" borderId="14" xfId="0" applyFont="1" applyFill="1" applyBorder="1"/>
    <xf numFmtId="0" fontId="0" fillId="4" borderId="0" xfId="0" applyFont="1" applyFill="1"/>
    <xf numFmtId="0" fontId="0" fillId="4" borderId="7" xfId="0" applyFont="1" applyFill="1" applyBorder="1"/>
    <xf numFmtId="0" fontId="0" fillId="2" borderId="2" xfId="0" applyFont="1" applyFill="1" applyBorder="1"/>
    <xf numFmtId="0" fontId="0" fillId="2" borderId="0" xfId="0" applyFont="1" applyFill="1"/>
    <xf numFmtId="0" fontId="0" fillId="2" borderId="3" xfId="0" applyFont="1" applyFill="1" applyBorder="1"/>
    <xf numFmtId="0" fontId="0" fillId="5" borderId="5" xfId="0" applyFill="1" applyBorder="1" applyAlignment="1">
      <alignment wrapText="1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1F2328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topLeftCell="A7" workbookViewId="0">
      <selection activeCell="G38" sqref="G38"/>
    </sheetView>
  </sheetViews>
  <sheetFormatPr defaultRowHeight="15"/>
  <cols>
    <col min="1" max="1" width="31.5703125" customWidth="1"/>
    <col min="2" max="2" width="11" customWidth="1"/>
    <col min="3" max="6" width="14.7109375" customWidth="1"/>
    <col min="7" max="8" width="13.140625" customWidth="1"/>
  </cols>
  <sheetData>
    <row r="1" spans="1:7" ht="15" customHeight="1">
      <c r="A1" s="56" t="s">
        <v>2</v>
      </c>
      <c r="B1" s="53" t="s">
        <v>1</v>
      </c>
      <c r="C1" s="53" t="s">
        <v>46</v>
      </c>
      <c r="D1" s="54" t="s">
        <v>47</v>
      </c>
      <c r="E1" s="53" t="s">
        <v>48</v>
      </c>
      <c r="F1" s="55" t="s">
        <v>49</v>
      </c>
    </row>
    <row r="2" spans="1:7">
      <c r="A2" s="43" t="s">
        <v>66</v>
      </c>
      <c r="B2" s="42"/>
      <c r="C2" s="42"/>
      <c r="D2" s="43"/>
      <c r="E2" s="42"/>
      <c r="F2" s="44"/>
      <c r="G2" s="32"/>
    </row>
    <row r="3" spans="1:7" ht="15" customHeight="1">
      <c r="A3" s="46" t="s">
        <v>50</v>
      </c>
      <c r="B3" s="47" t="s">
        <v>4</v>
      </c>
      <c r="C3" s="47">
        <v>13</v>
      </c>
      <c r="D3" s="48">
        <v>56</v>
      </c>
      <c r="E3" s="47">
        <v>7</v>
      </c>
      <c r="F3" s="49">
        <v>339</v>
      </c>
    </row>
    <row r="4" spans="1:7" ht="15" customHeight="1">
      <c r="A4" s="46" t="s">
        <v>29</v>
      </c>
      <c r="B4" s="47" t="s">
        <v>12</v>
      </c>
      <c r="C4" s="47">
        <v>8.5</v>
      </c>
      <c r="D4" s="48">
        <v>1.3</v>
      </c>
      <c r="E4" s="47">
        <v>12</v>
      </c>
      <c r="F4" s="49">
        <v>147.19999999999999</v>
      </c>
      <c r="G4" s="32"/>
    </row>
    <row r="5" spans="1:7">
      <c r="A5" s="46" t="s">
        <v>28</v>
      </c>
      <c r="B5" s="47" t="s">
        <v>5</v>
      </c>
      <c r="C5" s="47">
        <v>4.0999999999999996</v>
      </c>
      <c r="D5" s="48">
        <v>5.88</v>
      </c>
      <c r="E5" s="47">
        <v>7.82</v>
      </c>
      <c r="F5" s="49">
        <v>110.3</v>
      </c>
      <c r="G5" s="32"/>
    </row>
    <row r="6" spans="1:7">
      <c r="A6" s="60" t="s">
        <v>63</v>
      </c>
      <c r="B6" s="33"/>
      <c r="C6" s="33">
        <f>SUM(C3:C5)</f>
        <v>25.6</v>
      </c>
      <c r="D6" s="34">
        <f>SUM(D3:D5)</f>
        <v>63.18</v>
      </c>
      <c r="E6" s="33">
        <f>SUM(E3:E5)</f>
        <v>26.82</v>
      </c>
      <c r="F6" s="35">
        <f>SUM(F3:F5)</f>
        <v>596.5</v>
      </c>
      <c r="G6" s="32"/>
    </row>
    <row r="7" spans="1:7">
      <c r="A7" s="43" t="s">
        <v>67</v>
      </c>
      <c r="B7" s="42"/>
      <c r="C7" s="42"/>
      <c r="D7" s="43"/>
      <c r="E7" s="42"/>
      <c r="F7" s="44"/>
      <c r="G7" s="32"/>
    </row>
    <row r="8" spans="1:7">
      <c r="A8" s="46" t="s">
        <v>51</v>
      </c>
      <c r="B8" s="47" t="s">
        <v>6</v>
      </c>
      <c r="C8" s="47">
        <v>0.5</v>
      </c>
      <c r="D8" s="48">
        <v>20</v>
      </c>
      <c r="E8" s="47">
        <v>0.5</v>
      </c>
      <c r="F8" s="49">
        <v>86.5</v>
      </c>
    </row>
    <row r="9" spans="1:7">
      <c r="A9" s="46" t="s">
        <v>52</v>
      </c>
      <c r="B9" s="47" t="s">
        <v>7</v>
      </c>
      <c r="C9" s="47">
        <v>8</v>
      </c>
      <c r="D9" s="48">
        <v>12</v>
      </c>
      <c r="E9" s="47">
        <v>0.27</v>
      </c>
      <c r="F9" s="49">
        <v>82.43</v>
      </c>
      <c r="G9" s="32"/>
    </row>
    <row r="10" spans="1:7">
      <c r="A10" s="46" t="s">
        <v>53</v>
      </c>
      <c r="B10" s="47" t="s">
        <v>4</v>
      </c>
      <c r="C10" s="47">
        <v>12.1</v>
      </c>
      <c r="D10" s="48">
        <v>1.2</v>
      </c>
      <c r="E10" s="47">
        <v>11.2</v>
      </c>
      <c r="F10" s="49">
        <v>154</v>
      </c>
      <c r="G10" s="32"/>
    </row>
    <row r="11" spans="1:7">
      <c r="A11" s="60" t="s">
        <v>63</v>
      </c>
      <c r="B11" s="33"/>
      <c r="C11" s="33">
        <f>SUM(C8:C10)</f>
        <v>20.6</v>
      </c>
      <c r="D11" s="34">
        <f>SUM(D8:D10)</f>
        <v>33.200000000000003</v>
      </c>
      <c r="E11" s="33">
        <f>SUM(E8:E10)</f>
        <v>11.969999999999999</v>
      </c>
      <c r="F11" s="35">
        <f>SUM(F8:F10)</f>
        <v>322.93</v>
      </c>
      <c r="G11" s="32"/>
    </row>
    <row r="12" spans="1:7">
      <c r="A12" s="43" t="s">
        <v>62</v>
      </c>
      <c r="B12" s="40"/>
      <c r="C12" s="40"/>
      <c r="D12" s="45"/>
      <c r="E12" s="40"/>
      <c r="F12" s="41"/>
      <c r="G12" s="32"/>
    </row>
    <row r="13" spans="1:7">
      <c r="A13" s="46" t="s">
        <v>54</v>
      </c>
      <c r="B13" s="50" t="s">
        <v>6</v>
      </c>
      <c r="C13" s="50">
        <v>2</v>
      </c>
      <c r="D13" s="51">
        <v>31</v>
      </c>
      <c r="E13" s="50">
        <v>0.5</v>
      </c>
      <c r="F13" s="52">
        <v>136.5</v>
      </c>
    </row>
    <row r="14" spans="1:7">
      <c r="A14" s="46" t="s">
        <v>29</v>
      </c>
      <c r="B14" s="47" t="s">
        <v>11</v>
      </c>
      <c r="C14" s="47">
        <v>6.8</v>
      </c>
      <c r="D14" s="48">
        <v>1.04</v>
      </c>
      <c r="E14" s="47">
        <v>9.6</v>
      </c>
      <c r="F14" s="49">
        <v>117.76</v>
      </c>
      <c r="G14" s="32"/>
    </row>
    <row r="15" spans="1:7">
      <c r="A15" s="46" t="s">
        <v>56</v>
      </c>
      <c r="B15" s="47" t="s">
        <v>3</v>
      </c>
      <c r="C15" s="47">
        <v>9.9</v>
      </c>
      <c r="D15" s="48">
        <v>17.399999999999999</v>
      </c>
      <c r="E15" s="47">
        <v>0.96</v>
      </c>
      <c r="F15" s="49">
        <v>117.84</v>
      </c>
      <c r="G15" s="32"/>
    </row>
    <row r="16" spans="1:7">
      <c r="A16" s="60" t="s">
        <v>63</v>
      </c>
      <c r="B16" s="33"/>
      <c r="C16" s="33">
        <f>SUM(C13:C15)</f>
        <v>18.700000000000003</v>
      </c>
      <c r="D16" s="34">
        <f>SUM(D13:D15)</f>
        <v>49.44</v>
      </c>
      <c r="E16" s="33">
        <f>SUM(E13:E15)</f>
        <v>11.059999999999999</v>
      </c>
      <c r="F16" s="35">
        <f>SUM(F13:F15)</f>
        <v>372.1</v>
      </c>
      <c r="G16" s="32"/>
    </row>
    <row r="17" spans="1:7">
      <c r="A17" s="43" t="s">
        <v>68</v>
      </c>
      <c r="B17" s="40"/>
      <c r="C17" s="40"/>
      <c r="D17" s="45"/>
      <c r="E17" s="40"/>
      <c r="F17" s="41"/>
      <c r="G17" s="32"/>
    </row>
    <row r="18" spans="1:7">
      <c r="A18" s="46" t="s">
        <v>57</v>
      </c>
      <c r="B18" s="47" t="s">
        <v>9</v>
      </c>
      <c r="C18" s="47">
        <v>4.95</v>
      </c>
      <c r="D18" s="48">
        <v>28.8</v>
      </c>
      <c r="E18" s="47">
        <v>3.6</v>
      </c>
      <c r="F18" s="49">
        <v>167.4</v>
      </c>
    </row>
    <row r="19" spans="1:7">
      <c r="A19" s="46" t="s">
        <v>64</v>
      </c>
      <c r="B19" s="47" t="s">
        <v>9</v>
      </c>
      <c r="C19" s="47">
        <v>8.1</v>
      </c>
      <c r="D19" s="48">
        <v>0.68</v>
      </c>
      <c r="E19" s="47">
        <v>1.35</v>
      </c>
      <c r="F19" s="49">
        <v>47.27</v>
      </c>
      <c r="G19" s="32"/>
    </row>
    <row r="20" spans="1:7">
      <c r="A20" s="60" t="s">
        <v>63</v>
      </c>
      <c r="B20" s="33"/>
      <c r="C20" s="33">
        <f>SUM(C18:C19)</f>
        <v>13.05</v>
      </c>
      <c r="D20" s="34">
        <f>SUM(D18:D19)</f>
        <v>29.48</v>
      </c>
      <c r="E20" s="33">
        <f>SUM(E18:E19)</f>
        <v>4.95</v>
      </c>
      <c r="F20" s="35">
        <f>SUM(F18:F19)</f>
        <v>214.67000000000002</v>
      </c>
      <c r="G20" s="32"/>
    </row>
    <row r="21" spans="1:7">
      <c r="A21" s="43" t="s">
        <v>65</v>
      </c>
      <c r="B21" s="40"/>
      <c r="C21" s="40"/>
      <c r="D21" s="45"/>
      <c r="E21" s="40"/>
      <c r="F21" s="41"/>
      <c r="G21" s="32"/>
    </row>
    <row r="22" spans="1:7">
      <c r="A22" s="46" t="s">
        <v>35</v>
      </c>
      <c r="B22" s="47" t="s">
        <v>7</v>
      </c>
      <c r="C22" s="47">
        <v>46</v>
      </c>
      <c r="D22" s="48">
        <v>0</v>
      </c>
      <c r="E22" s="47">
        <v>6</v>
      </c>
      <c r="F22" s="49">
        <v>238</v>
      </c>
      <c r="G22" s="32"/>
    </row>
    <row r="23" spans="1:7" ht="15" customHeight="1">
      <c r="A23" s="46" t="s">
        <v>58</v>
      </c>
      <c r="B23" s="47" t="s">
        <v>10</v>
      </c>
      <c r="C23" s="47">
        <v>13.5</v>
      </c>
      <c r="D23" s="48">
        <v>115.5</v>
      </c>
      <c r="E23" s="47">
        <v>4.5</v>
      </c>
      <c r="F23" s="49">
        <v>556.5</v>
      </c>
    </row>
    <row r="24" spans="1:7">
      <c r="A24" s="60" t="s">
        <v>63</v>
      </c>
      <c r="B24" s="33"/>
      <c r="C24" s="33">
        <f>SUM(C22:C23)</f>
        <v>59.5</v>
      </c>
      <c r="D24" s="34">
        <f>SUM(D22:D23)</f>
        <v>115.5</v>
      </c>
      <c r="E24" s="33">
        <f>SUM(E22:E23)</f>
        <v>10.5</v>
      </c>
      <c r="F24" s="35">
        <f>SUM(F22:F23)</f>
        <v>794.5</v>
      </c>
      <c r="G24" s="32"/>
    </row>
    <row r="25" spans="1:7">
      <c r="A25" s="61" t="s">
        <v>69</v>
      </c>
      <c r="B25" s="61"/>
      <c r="C25" s="62"/>
      <c r="D25" s="61"/>
      <c r="E25" s="62"/>
      <c r="F25" s="61"/>
      <c r="G25" s="32"/>
    </row>
    <row r="26" spans="1:7">
      <c r="A26" s="65" t="s">
        <v>56</v>
      </c>
      <c r="B26" s="65" t="s">
        <v>70</v>
      </c>
      <c r="C26" s="66">
        <f>C15/3*5</f>
        <v>16.5</v>
      </c>
      <c r="D26" s="65">
        <f>D15/3*5</f>
        <v>29</v>
      </c>
      <c r="E26" s="66">
        <f>E15/3*5</f>
        <v>1.6</v>
      </c>
      <c r="F26" s="65">
        <f>(C26*4)+(D26*4)+(E26*7)</f>
        <v>193.2</v>
      </c>
      <c r="G26" s="32"/>
    </row>
    <row r="27" spans="1:7" ht="15" customHeight="1">
      <c r="A27" s="67" t="s">
        <v>29</v>
      </c>
      <c r="B27" s="67" t="s">
        <v>71</v>
      </c>
      <c r="C27" s="66">
        <f>C4*2</f>
        <v>17</v>
      </c>
      <c r="D27" s="67">
        <f>D4*2</f>
        <v>2.6</v>
      </c>
      <c r="E27" s="66">
        <f>E4*2</f>
        <v>24</v>
      </c>
      <c r="F27" s="65">
        <f>(C27*4)+(D27*4)+(E27*7)</f>
        <v>246.4</v>
      </c>
    </row>
    <row r="28" spans="1:7" ht="15" customHeight="1">
      <c r="A28" s="63" t="s">
        <v>63</v>
      </c>
      <c r="B28" s="64"/>
      <c r="C28" s="64">
        <f>SUM(C26:C27)</f>
        <v>33.5</v>
      </c>
      <c r="D28" s="63">
        <f>SUM(D26:D27)</f>
        <v>31.6</v>
      </c>
      <c r="E28" s="64">
        <f>SUM(E26:E27)</f>
        <v>25.6</v>
      </c>
      <c r="F28" s="64">
        <f>SUM(F26:F27)</f>
        <v>439.6</v>
      </c>
      <c r="G28" s="32"/>
    </row>
    <row r="29" spans="1:7">
      <c r="A29" s="43" t="s">
        <v>61</v>
      </c>
      <c r="B29" s="42"/>
      <c r="C29" s="42"/>
      <c r="D29" s="43"/>
      <c r="E29" s="42"/>
      <c r="F29" s="44"/>
      <c r="G29" s="32"/>
    </row>
    <row r="30" spans="1:7">
      <c r="A30" s="46" t="s">
        <v>52</v>
      </c>
      <c r="B30" s="47" t="s">
        <v>4</v>
      </c>
      <c r="C30" s="47">
        <v>4</v>
      </c>
      <c r="D30" s="48">
        <v>6</v>
      </c>
      <c r="E30" s="47">
        <v>0.13</v>
      </c>
      <c r="F30" s="49">
        <v>41.17</v>
      </c>
      <c r="G30" s="32"/>
    </row>
    <row r="31" spans="1:7">
      <c r="A31" s="46" t="s">
        <v>55</v>
      </c>
      <c r="B31" s="47" t="s">
        <v>8</v>
      </c>
      <c r="C31" s="47">
        <v>18.899999999999999</v>
      </c>
      <c r="D31" s="48">
        <v>0</v>
      </c>
      <c r="E31" s="47">
        <v>0.75</v>
      </c>
      <c r="F31" s="49">
        <v>82.35</v>
      </c>
      <c r="G31" s="32"/>
    </row>
    <row r="32" spans="1:7" ht="15" customHeight="1">
      <c r="A32" s="46" t="s">
        <v>53</v>
      </c>
      <c r="B32" s="47" t="s">
        <v>4</v>
      </c>
      <c r="C32" s="47">
        <v>12.1</v>
      </c>
      <c r="D32" s="48">
        <v>1.2</v>
      </c>
      <c r="E32" s="47">
        <v>11.2</v>
      </c>
      <c r="F32" s="49">
        <v>154</v>
      </c>
      <c r="G32" s="32"/>
    </row>
    <row r="33" spans="1:7">
      <c r="A33" s="34" t="s">
        <v>63</v>
      </c>
      <c r="B33" s="33"/>
      <c r="C33" s="33">
        <f>SUM(C30:C32)</f>
        <v>35</v>
      </c>
      <c r="D33" s="34">
        <f>SUM(D30:D32)</f>
        <v>7.2</v>
      </c>
      <c r="E33" s="33">
        <f>SUM(E30:E32)</f>
        <v>12.08</v>
      </c>
      <c r="F33" s="35">
        <f>SUM(F30:F32)</f>
        <v>277.52</v>
      </c>
      <c r="G33" s="32"/>
    </row>
    <row r="34" spans="1:7">
      <c r="A34" s="36" t="s">
        <v>59</v>
      </c>
      <c r="B34" s="37"/>
      <c r="C34" s="37">
        <f>C6+C11+C16+C20+C24+C28+C33</f>
        <v>205.95</v>
      </c>
      <c r="D34" s="38">
        <f>D33+D28+D24+D20+D16+D11+D6</f>
        <v>329.6</v>
      </c>
      <c r="E34" s="37">
        <f>E6+E11+E16+E20+E24+E28+E33</f>
        <v>102.98</v>
      </c>
      <c r="F34" s="68">
        <f>F33+F28+F24+F20+F16+F11+F6</f>
        <v>3017.8199999999997</v>
      </c>
    </row>
    <row r="35" spans="1:7">
      <c r="A35" s="39" t="s">
        <v>60</v>
      </c>
      <c r="B35" s="40"/>
      <c r="C35" s="59">
        <f>C34*4/F34</f>
        <v>0.27297850766447307</v>
      </c>
      <c r="D35" s="57">
        <f>D34*4/F34</f>
        <v>0.43687164907118392</v>
      </c>
      <c r="E35" s="58">
        <f>E34*9/F34</f>
        <v>0.30711573254866098</v>
      </c>
      <c r="F35" s="4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C27" sqref="C27"/>
    </sheetView>
  </sheetViews>
  <sheetFormatPr defaultRowHeight="15"/>
  <cols>
    <col min="1" max="1" width="21.42578125" customWidth="1"/>
    <col min="2" max="2" width="13.7109375" customWidth="1"/>
    <col min="3" max="3" width="16.140625" customWidth="1"/>
    <col min="4" max="8" width="13.7109375" customWidth="1"/>
  </cols>
  <sheetData>
    <row r="1" spans="1:8" ht="18.75">
      <c r="A1" s="31" t="s">
        <v>0</v>
      </c>
    </row>
    <row r="3" spans="1:8">
      <c r="A3" s="26" t="s">
        <v>2</v>
      </c>
      <c r="B3" s="27" t="s">
        <v>1</v>
      </c>
      <c r="C3" s="27" t="s">
        <v>13</v>
      </c>
      <c r="D3" s="27" t="s">
        <v>44</v>
      </c>
      <c r="E3" s="27" t="s">
        <v>45</v>
      </c>
      <c r="F3" s="28" t="s">
        <v>25</v>
      </c>
      <c r="G3" s="27" t="s">
        <v>42</v>
      </c>
      <c r="H3" s="27" t="s">
        <v>43</v>
      </c>
    </row>
    <row r="4" spans="1:8">
      <c r="A4" s="9" t="s">
        <v>26</v>
      </c>
      <c r="B4" s="6" t="s">
        <v>4</v>
      </c>
      <c r="C4" s="13" t="s">
        <v>14</v>
      </c>
      <c r="D4" s="16">
        <f>22/9</f>
        <v>2.4444444444444446</v>
      </c>
      <c r="E4" s="19">
        <f t="shared" ref="E4:E19" si="0">D4*7</f>
        <v>17.111111111111114</v>
      </c>
      <c r="F4" s="21">
        <f t="shared" ref="F4:F19" si="1">D4*30</f>
        <v>73.333333333333343</v>
      </c>
      <c r="G4" s="24">
        <f>F4</f>
        <v>73.333333333333343</v>
      </c>
      <c r="H4" s="25"/>
    </row>
    <row r="5" spans="1:8">
      <c r="A5" s="10" t="s">
        <v>29</v>
      </c>
      <c r="B5" s="7" t="s">
        <v>12</v>
      </c>
      <c r="C5" s="14" t="s">
        <v>15</v>
      </c>
      <c r="D5" s="17">
        <f>3.5/4</f>
        <v>0.875</v>
      </c>
      <c r="E5" s="19">
        <f t="shared" si="0"/>
        <v>6.125</v>
      </c>
      <c r="F5" s="22">
        <f t="shared" si="1"/>
        <v>26.25</v>
      </c>
      <c r="G5" s="19">
        <f>F5</f>
        <v>26.25</v>
      </c>
      <c r="H5" s="1"/>
    </row>
    <row r="6" spans="1:8">
      <c r="A6" s="11" t="s">
        <v>28</v>
      </c>
      <c r="B6" s="8" t="s">
        <v>5</v>
      </c>
      <c r="C6" s="15" t="s">
        <v>16</v>
      </c>
      <c r="D6" s="18">
        <f>40/500*20</f>
        <v>1.6</v>
      </c>
      <c r="E6" s="20">
        <f t="shared" si="0"/>
        <v>11.200000000000001</v>
      </c>
      <c r="F6" s="23">
        <f t="shared" si="1"/>
        <v>48</v>
      </c>
      <c r="G6" s="4"/>
      <c r="H6" s="18">
        <f>F6</f>
        <v>48</v>
      </c>
    </row>
    <row r="7" spans="1:8">
      <c r="A7" s="10" t="s">
        <v>27</v>
      </c>
      <c r="B7" s="7" t="s">
        <v>6</v>
      </c>
      <c r="C7" s="14" t="s">
        <v>17</v>
      </c>
      <c r="D7" s="17">
        <f>22/10</f>
        <v>2.2000000000000002</v>
      </c>
      <c r="E7" s="19">
        <f t="shared" si="0"/>
        <v>15.400000000000002</v>
      </c>
      <c r="F7" s="22">
        <f t="shared" si="1"/>
        <v>66</v>
      </c>
      <c r="G7" s="19">
        <f>F7</f>
        <v>66</v>
      </c>
      <c r="H7" s="1"/>
    </row>
    <row r="8" spans="1:8">
      <c r="A8" s="12" t="s">
        <v>37</v>
      </c>
      <c r="B8" s="7" t="s">
        <v>40</v>
      </c>
      <c r="C8" s="5" t="s">
        <v>22</v>
      </c>
      <c r="D8" s="17">
        <f>20/675*90</f>
        <v>2.666666666666667</v>
      </c>
      <c r="E8" s="19">
        <f t="shared" si="0"/>
        <v>18.666666666666668</v>
      </c>
      <c r="F8" s="22">
        <f t="shared" si="1"/>
        <v>80.000000000000014</v>
      </c>
      <c r="G8" s="3"/>
      <c r="H8" s="17">
        <f>F8</f>
        <v>80.000000000000014</v>
      </c>
    </row>
    <row r="9" spans="1:8">
      <c r="A9" s="11" t="s">
        <v>30</v>
      </c>
      <c r="B9" s="8" t="s">
        <v>7</v>
      </c>
      <c r="C9" s="15" t="s">
        <v>18</v>
      </c>
      <c r="D9" s="18">
        <f>13/5</f>
        <v>2.6</v>
      </c>
      <c r="E9" s="20">
        <f t="shared" si="0"/>
        <v>18.2</v>
      </c>
      <c r="F9" s="23">
        <f t="shared" si="1"/>
        <v>78</v>
      </c>
      <c r="G9" s="20">
        <f>F9</f>
        <v>78</v>
      </c>
      <c r="H9" s="2"/>
    </row>
    <row r="10" spans="1:8">
      <c r="A10" s="10" t="s">
        <v>31</v>
      </c>
      <c r="B10" s="7" t="s">
        <v>6</v>
      </c>
      <c r="C10" s="14" t="s">
        <v>24</v>
      </c>
      <c r="D10" s="17">
        <f>22/10</f>
        <v>2.2000000000000002</v>
      </c>
      <c r="E10" s="19">
        <f t="shared" si="0"/>
        <v>15.400000000000002</v>
      </c>
      <c r="F10" s="22">
        <f t="shared" si="1"/>
        <v>66</v>
      </c>
      <c r="G10" s="19">
        <f>F10</f>
        <v>66</v>
      </c>
      <c r="H10" s="1"/>
    </row>
    <row r="11" spans="1:8">
      <c r="A11" s="10" t="s">
        <v>32</v>
      </c>
      <c r="B11" s="7" t="s">
        <v>8</v>
      </c>
      <c r="C11" s="14" t="s">
        <v>19</v>
      </c>
      <c r="D11" s="17">
        <f>5/4*3</f>
        <v>3.75</v>
      </c>
      <c r="E11" s="19">
        <f t="shared" si="0"/>
        <v>26.25</v>
      </c>
      <c r="F11" s="22">
        <f t="shared" si="1"/>
        <v>112.5</v>
      </c>
      <c r="G11" s="3"/>
      <c r="H11" s="17">
        <f>F11</f>
        <v>112.5</v>
      </c>
    </row>
    <row r="12" spans="1:8">
      <c r="A12" s="11" t="s">
        <v>33</v>
      </c>
      <c r="B12" s="8" t="s">
        <v>3</v>
      </c>
      <c r="C12" s="15" t="s">
        <v>41</v>
      </c>
      <c r="D12" s="18">
        <f>500/6000*30</f>
        <v>2.5</v>
      </c>
      <c r="E12" s="20">
        <f t="shared" si="0"/>
        <v>17.5</v>
      </c>
      <c r="F12" s="23">
        <f t="shared" si="1"/>
        <v>75</v>
      </c>
      <c r="G12" s="4"/>
      <c r="H12" s="18">
        <f>F12</f>
        <v>75</v>
      </c>
    </row>
    <row r="13" spans="1:8">
      <c r="A13" s="10" t="s">
        <v>34</v>
      </c>
      <c r="B13" s="7" t="s">
        <v>9</v>
      </c>
      <c r="C13" s="14" t="s">
        <v>23</v>
      </c>
      <c r="D13" s="17">
        <f>20/320*45</f>
        <v>2.8125</v>
      </c>
      <c r="E13" s="19">
        <f t="shared" si="0"/>
        <v>19.6875</v>
      </c>
      <c r="F13" s="22">
        <f t="shared" si="1"/>
        <v>84.375</v>
      </c>
      <c r="G13" s="19">
        <f>F13</f>
        <v>84.375</v>
      </c>
      <c r="H13" s="1"/>
    </row>
    <row r="14" spans="1:8">
      <c r="A14" s="11" t="s">
        <v>38</v>
      </c>
      <c r="B14" s="8" t="s">
        <v>9</v>
      </c>
      <c r="C14" s="15" t="s">
        <v>39</v>
      </c>
      <c r="D14" s="18">
        <f>10/120*45</f>
        <v>3.75</v>
      </c>
      <c r="E14" s="20">
        <f t="shared" si="0"/>
        <v>26.25</v>
      </c>
      <c r="F14" s="23">
        <f t="shared" si="1"/>
        <v>112.5</v>
      </c>
      <c r="G14" s="20">
        <f>F14</f>
        <v>112.5</v>
      </c>
      <c r="H14" s="2"/>
    </row>
    <row r="15" spans="1:8">
      <c r="A15" s="10" t="s">
        <v>35</v>
      </c>
      <c r="B15" s="7" t="s">
        <v>7</v>
      </c>
      <c r="C15" s="14" t="s">
        <v>20</v>
      </c>
      <c r="D15" s="17">
        <f>55/5</f>
        <v>11</v>
      </c>
      <c r="E15" s="19">
        <f t="shared" si="0"/>
        <v>77</v>
      </c>
      <c r="F15" s="22">
        <f t="shared" si="1"/>
        <v>330</v>
      </c>
      <c r="G15" s="3"/>
      <c r="H15" s="17">
        <f>F15</f>
        <v>330</v>
      </c>
    </row>
    <row r="16" spans="1:8">
      <c r="A16" s="11" t="s">
        <v>36</v>
      </c>
      <c r="B16" s="8" t="s">
        <v>10</v>
      </c>
      <c r="C16" s="15" t="s">
        <v>21</v>
      </c>
      <c r="D16" s="18">
        <f>30/1000*150</f>
        <v>4.5</v>
      </c>
      <c r="E16" s="20">
        <f t="shared" si="0"/>
        <v>31.5</v>
      </c>
      <c r="F16" s="23">
        <f t="shared" si="1"/>
        <v>135</v>
      </c>
      <c r="G16" s="4"/>
      <c r="H16" s="18">
        <f>F16</f>
        <v>135</v>
      </c>
    </row>
    <row r="17" spans="1:8">
      <c r="A17" s="10" t="s">
        <v>30</v>
      </c>
      <c r="B17" s="7" t="s">
        <v>4</v>
      </c>
      <c r="C17" s="14" t="s">
        <v>18</v>
      </c>
      <c r="D17" s="17">
        <f>13/10</f>
        <v>1.3</v>
      </c>
      <c r="E17" s="19">
        <f t="shared" si="0"/>
        <v>9.1</v>
      </c>
      <c r="F17" s="22">
        <f t="shared" si="1"/>
        <v>39</v>
      </c>
      <c r="G17" s="19">
        <f>F17</f>
        <v>39</v>
      </c>
      <c r="H17" s="1"/>
    </row>
    <row r="18" spans="1:8">
      <c r="A18" s="10" t="s">
        <v>29</v>
      </c>
      <c r="B18" s="7" t="s">
        <v>11</v>
      </c>
      <c r="C18" s="14" t="s">
        <v>15</v>
      </c>
      <c r="D18" s="17">
        <f>3.5/5</f>
        <v>0.7</v>
      </c>
      <c r="E18" s="19">
        <f t="shared" si="0"/>
        <v>4.8999999999999995</v>
      </c>
      <c r="F18" s="22">
        <f t="shared" si="1"/>
        <v>21</v>
      </c>
      <c r="G18" s="19">
        <f>F18</f>
        <v>21</v>
      </c>
      <c r="H18" s="1"/>
    </row>
    <row r="19" spans="1:8">
      <c r="A19" s="11" t="s">
        <v>37</v>
      </c>
      <c r="B19" s="8" t="s">
        <v>40</v>
      </c>
      <c r="C19" s="15" t="s">
        <v>22</v>
      </c>
      <c r="D19" s="18">
        <f>20/675*90</f>
        <v>2.666666666666667</v>
      </c>
      <c r="E19" s="19">
        <f t="shared" si="0"/>
        <v>18.666666666666668</v>
      </c>
      <c r="F19" s="22">
        <f t="shared" si="1"/>
        <v>80.000000000000014</v>
      </c>
      <c r="G19" s="4"/>
      <c r="H19" s="18">
        <f>F19</f>
        <v>80.000000000000014</v>
      </c>
    </row>
    <row r="20" spans="1:8" ht="17.25">
      <c r="D20" s="29">
        <f>SUM(D4:D19)</f>
        <v>47.565277777777773</v>
      </c>
      <c r="E20" s="29">
        <f>SUM(E4:E19)</f>
        <v>332.9569444444445</v>
      </c>
      <c r="F20" s="29">
        <f>SUM(F4:F19)</f>
        <v>1426.9583333333335</v>
      </c>
      <c r="G20" s="30">
        <f>SUM(G4:G19)</f>
        <v>566.45833333333337</v>
      </c>
      <c r="H20" s="30">
        <f>SUM(H4:H19)</f>
        <v>860.5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Kost</vt:lpstr>
      <vt:lpstr>Pris</vt:lpstr>
      <vt:lpstr>Ark3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Raver-Angel</dc:creator>
  <cp:lastModifiedBy>NitZo</cp:lastModifiedBy>
  <dcterms:created xsi:type="dcterms:W3CDTF">2009-09-04T15:39:15Z</dcterms:created>
  <dcterms:modified xsi:type="dcterms:W3CDTF">2009-12-09T09:59:08Z</dcterms:modified>
</cp:coreProperties>
</file>