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84" windowWidth="20112" windowHeight="9216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3" i="1"/>
  <c r="D43"/>
  <c r="E43"/>
  <c r="G43"/>
  <c r="G39"/>
  <c r="E39"/>
  <c r="C39"/>
  <c r="G7"/>
  <c r="G34"/>
  <c r="E34"/>
  <c r="E35" s="1"/>
  <c r="C34"/>
  <c r="C26"/>
  <c r="C17"/>
  <c r="C13"/>
  <c r="D13"/>
  <c r="D55" s="1"/>
  <c r="E13"/>
  <c r="E7"/>
  <c r="D7"/>
  <c r="C7"/>
  <c r="G52"/>
  <c r="E52"/>
  <c r="D52"/>
  <c r="C52"/>
  <c r="E26"/>
  <c r="D26"/>
  <c r="G29"/>
  <c r="E29"/>
  <c r="C29"/>
  <c r="D29"/>
  <c r="G28"/>
  <c r="E28"/>
  <c r="D28"/>
  <c r="C28"/>
  <c r="G35"/>
  <c r="G55" s="1"/>
  <c r="D35"/>
  <c r="C35"/>
  <c r="G27"/>
  <c r="E27"/>
  <c r="D27"/>
  <c r="C27"/>
  <c r="G26"/>
  <c r="G21"/>
  <c r="E21"/>
  <c r="D21"/>
  <c r="C21"/>
  <c r="C55" s="1"/>
  <c r="E55" l="1"/>
  <c r="F55" s="1"/>
  <c r="E57" s="1"/>
  <c r="D57" l="1"/>
  <c r="C57"/>
</calcChain>
</file>

<file path=xl/sharedStrings.xml><?xml version="1.0" encoding="utf-8"?>
<sst xmlns="http://schemas.openxmlformats.org/spreadsheetml/2006/main" count="32" uniqueCount="28">
  <si>
    <t>Morgenmad</t>
  </si>
  <si>
    <t>Protein</t>
  </si>
  <si>
    <t>Fedt</t>
  </si>
  <si>
    <t>Kulhydrater</t>
  </si>
  <si>
    <t>kcal</t>
  </si>
  <si>
    <t>2 dl havregryn</t>
  </si>
  <si>
    <t>2 dl mælk</t>
  </si>
  <si>
    <t>1 banan</t>
  </si>
  <si>
    <t>Mellemåltid:</t>
  </si>
  <si>
    <t>6 skiver rugbrød</t>
  </si>
  <si>
    <t>4 skiver rugbrød</t>
  </si>
  <si>
    <t>Pålæg til rugbrød</t>
  </si>
  <si>
    <t>I alt:</t>
  </si>
  <si>
    <t>Frokost:</t>
  </si>
  <si>
    <t>Mandler 30gram</t>
  </si>
  <si>
    <t>Mellemmåltid:</t>
  </si>
  <si>
    <t>Aftensmad</t>
  </si>
  <si>
    <t>200 gram kartofler</t>
  </si>
  <si>
    <t>100 gram broccoli</t>
  </si>
  <si>
    <t>Andet:</t>
  </si>
  <si>
    <t>1 liter kakao Matilde</t>
  </si>
  <si>
    <t>Laks/tun</t>
  </si>
  <si>
    <t>I alt</t>
  </si>
  <si>
    <t>30g Peanutbutter</t>
  </si>
  <si>
    <t>Alt i alt</t>
  </si>
  <si>
    <t>Procentvis</t>
  </si>
  <si>
    <t>10 gr rosiner</t>
  </si>
  <si>
    <t>125 gram lammekød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</si>
</sst>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H57"/>
  <sheetViews>
    <sheetView tabSelected="1" topLeftCell="A34" workbookViewId="0">
      <selection activeCell="J52" sqref="J52"/>
    </sheetView>
  </sheetViews>
  <sheetFormatPr defaultRowHeight="14.4"/>
  <cols>
    <col min="4" max="4" width="9.77734375" customWidth="1"/>
    <col min="5" max="5" width="10.21875" customWidth="1"/>
  </cols>
  <sheetData>
    <row r="3" spans="1:7">
      <c r="A3" s="1" t="s">
        <v>0</v>
      </c>
      <c r="B3" s="2"/>
      <c r="C3" s="2"/>
      <c r="D3" s="2"/>
      <c r="E3" s="2"/>
      <c r="F3" s="2"/>
      <c r="G3" s="2"/>
    </row>
    <row r="5" spans="1:7">
      <c r="A5" s="2"/>
      <c r="B5" s="2"/>
      <c r="C5" s="2" t="s">
        <v>1</v>
      </c>
      <c r="D5" s="9" t="s">
        <v>3</v>
      </c>
      <c r="E5" s="3" t="s">
        <v>2</v>
      </c>
      <c r="F5" s="2"/>
      <c r="G5" s="2" t="s">
        <v>4</v>
      </c>
    </row>
    <row r="6" spans="1:7">
      <c r="A6" s="2" t="s">
        <v>5</v>
      </c>
      <c r="B6" s="2"/>
      <c r="C6" s="2">
        <v>26.4</v>
      </c>
      <c r="D6" s="2">
        <v>136.4</v>
      </c>
      <c r="E6" s="2">
        <v>13</v>
      </c>
      <c r="F6" s="2"/>
      <c r="G6" s="2">
        <v>672</v>
      </c>
    </row>
    <row r="7" spans="1:7">
      <c r="A7" s="9" t="s">
        <v>26</v>
      </c>
      <c r="B7" s="2"/>
      <c r="C7" s="2">
        <f>(1.75*0.2)</f>
        <v>0.35000000000000003</v>
      </c>
      <c r="D7" s="2">
        <f>(36*0.2)</f>
        <v>7.2</v>
      </c>
      <c r="E7" s="2">
        <f>(0.2*0.8)</f>
        <v>0.16000000000000003</v>
      </c>
      <c r="F7" s="2"/>
      <c r="G7" s="9">
        <f>SUM(169*0.2)</f>
        <v>33.800000000000004</v>
      </c>
    </row>
    <row r="8" spans="1:7">
      <c r="A8" s="2" t="s">
        <v>6</v>
      </c>
      <c r="B8" s="2"/>
      <c r="C8" s="2">
        <v>7</v>
      </c>
      <c r="D8" s="2">
        <v>9</v>
      </c>
      <c r="E8" s="2">
        <v>0.2</v>
      </c>
      <c r="F8" s="2"/>
      <c r="G8" s="2">
        <v>72</v>
      </c>
    </row>
    <row r="9" spans="1:7">
      <c r="A9" s="2" t="s">
        <v>7</v>
      </c>
      <c r="B9" s="2"/>
      <c r="C9" s="2">
        <v>2</v>
      </c>
      <c r="D9" s="2">
        <v>30</v>
      </c>
      <c r="E9" s="2">
        <v>0.5</v>
      </c>
      <c r="F9" s="2"/>
      <c r="G9" s="2">
        <v>120</v>
      </c>
    </row>
    <row r="10" spans="1:7">
      <c r="A10" s="2"/>
      <c r="B10" s="2"/>
      <c r="C10" s="2"/>
      <c r="D10" s="2"/>
      <c r="E10" s="2"/>
      <c r="F10" s="2"/>
      <c r="G10" s="2"/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>
        <f>SUM(C6:C10)</f>
        <v>35.75</v>
      </c>
      <c r="D13" s="2">
        <f>SUM(D6:D10)</f>
        <v>182.6</v>
      </c>
      <c r="E13" s="2">
        <f>SUM(E6:E10)</f>
        <v>13.86</v>
      </c>
      <c r="F13" s="2"/>
      <c r="G13" s="2">
        <v>1141</v>
      </c>
    </row>
    <row r="15" spans="1:7">
      <c r="A15" s="1" t="s">
        <v>8</v>
      </c>
    </row>
    <row r="17" spans="1:7">
      <c r="A17" s="4" t="s">
        <v>10</v>
      </c>
      <c r="B17" s="4"/>
      <c r="C17" s="4">
        <f>SUM(0.4*4*5)</f>
        <v>8</v>
      </c>
      <c r="D17" s="4">
        <v>84</v>
      </c>
      <c r="E17" s="4">
        <v>9.8000000000000007</v>
      </c>
      <c r="F17" s="4"/>
      <c r="G17" s="4">
        <v>450</v>
      </c>
    </row>
    <row r="18" spans="1:7">
      <c r="A18" s="4" t="s">
        <v>11</v>
      </c>
      <c r="C18" s="6">
        <v>4.4000000000000004</v>
      </c>
      <c r="D18" s="7">
        <v>3.8</v>
      </c>
      <c r="E18" s="8">
        <v>5.6000000000000005</v>
      </c>
      <c r="G18" s="5">
        <v>84</v>
      </c>
    </row>
    <row r="21" spans="1:7">
      <c r="A21" s="4" t="s">
        <v>12</v>
      </c>
      <c r="C21">
        <f>SUM(C17+C18)</f>
        <v>12.4</v>
      </c>
      <c r="D21">
        <f>SUM(D17+D18)</f>
        <v>87.8</v>
      </c>
      <c r="E21">
        <f>SUM(E17+E18)</f>
        <v>15.400000000000002</v>
      </c>
      <c r="G21">
        <f>SUM(G17+G18)</f>
        <v>534</v>
      </c>
    </row>
    <row r="24" spans="1:7">
      <c r="A24" s="1" t="s">
        <v>13</v>
      </c>
    </row>
    <row r="26" spans="1:7">
      <c r="A26" s="8" t="s">
        <v>9</v>
      </c>
      <c r="B26" s="8"/>
      <c r="C26" s="8">
        <f>SUM((8*6)/4)</f>
        <v>12</v>
      </c>
      <c r="D26" s="8">
        <f>SUM((84*3)/2)</f>
        <v>126</v>
      </c>
      <c r="E26" s="8">
        <f>SUM((9.8*3)/2)</f>
        <v>14.700000000000001</v>
      </c>
      <c r="F26" s="8"/>
      <c r="G26" s="8">
        <f>SUM((450*3)/2)</f>
        <v>675</v>
      </c>
    </row>
    <row r="27" spans="1:7">
      <c r="A27" s="8" t="s">
        <v>11</v>
      </c>
      <c r="B27" s="8"/>
      <c r="C27" s="8">
        <f>SUM((4.4*2/3))</f>
        <v>2.9333333333333336</v>
      </c>
      <c r="D27" s="8">
        <f>SUM((3.8*3)/2)</f>
        <v>5.6999999999999993</v>
      </c>
      <c r="E27" s="8">
        <f>SUM((5.6*3)/2)</f>
        <v>8.3999999999999986</v>
      </c>
      <c r="F27" s="8"/>
      <c r="G27" s="8">
        <f>SUM((84*3/2))</f>
        <v>126</v>
      </c>
    </row>
    <row r="28" spans="1:7">
      <c r="A28" s="8" t="s">
        <v>14</v>
      </c>
      <c r="C28">
        <f>SUM(0.3*19)</f>
        <v>5.7</v>
      </c>
      <c r="D28">
        <f>SUM(0.3*12)</f>
        <v>3.5999999999999996</v>
      </c>
      <c r="E28">
        <f>SUM(0.3*51)</f>
        <v>15.299999999999999</v>
      </c>
      <c r="G28">
        <f>SUM(0.3*550)</f>
        <v>165</v>
      </c>
    </row>
    <row r="29" spans="1:7">
      <c r="A29" s="9" t="s">
        <v>12</v>
      </c>
      <c r="C29">
        <f>SUM(C26,C27,C28)</f>
        <v>20.633333333333333</v>
      </c>
      <c r="D29" s="9">
        <f>SUM(D26,D27,D28)</f>
        <v>135.29999999999998</v>
      </c>
      <c r="E29">
        <f>SUM(E26,E27,E28)</f>
        <v>38.4</v>
      </c>
      <c r="G29">
        <f>SUM(G26,G27,G28)</f>
        <v>966</v>
      </c>
    </row>
    <row r="31" spans="1:7">
      <c r="A31" s="1" t="s">
        <v>15</v>
      </c>
    </row>
    <row r="33" spans="1:8">
      <c r="A33" s="9" t="s">
        <v>10</v>
      </c>
      <c r="C33" s="9">
        <v>8</v>
      </c>
      <c r="D33" s="9">
        <v>84</v>
      </c>
      <c r="E33" s="9">
        <v>9.8000000000000007</v>
      </c>
      <c r="F33" s="9"/>
      <c r="G33" s="9">
        <v>450</v>
      </c>
    </row>
    <row r="34" spans="1:8">
      <c r="A34" s="9" t="s">
        <v>21</v>
      </c>
      <c r="C34">
        <f>SUM(21*1.4)</f>
        <v>29.4</v>
      </c>
      <c r="D34">
        <v>0</v>
      </c>
      <c r="E34">
        <f>SUM(8.5*1.4)</f>
        <v>11.899999999999999</v>
      </c>
      <c r="G34">
        <f>SUM(160*1.4)</f>
        <v>224</v>
      </c>
    </row>
    <row r="35" spans="1:8">
      <c r="A35" s="9" t="s">
        <v>22</v>
      </c>
      <c r="C35">
        <f>SUM(C34,C33)</f>
        <v>37.4</v>
      </c>
      <c r="D35" s="9">
        <f>SUM(D34,D33)</f>
        <v>84</v>
      </c>
      <c r="E35" s="9">
        <f>SUM(E34,E33)</f>
        <v>21.7</v>
      </c>
      <c r="G35" s="9">
        <f>SUM(G34,G33)</f>
        <v>674</v>
      </c>
    </row>
    <row r="37" spans="1:8">
      <c r="A37" s="1" t="s">
        <v>16</v>
      </c>
      <c r="B37" s="9"/>
      <c r="C37" s="9"/>
      <c r="D37" s="9"/>
      <c r="E37" s="9"/>
      <c r="F37" s="9"/>
      <c r="G37" s="9"/>
    </row>
    <row r="38" spans="1:8">
      <c r="H38" s="9"/>
    </row>
    <row r="39" spans="1:8">
      <c r="A39" s="9" t="s">
        <v>27</v>
      </c>
      <c r="B39" s="9"/>
      <c r="C39" s="9">
        <f>SUM((40.2*125)/200)</f>
        <v>25.125</v>
      </c>
      <c r="D39" s="9">
        <v>0</v>
      </c>
      <c r="E39" s="9">
        <f>SUM((19.6*125)/200)</f>
        <v>12.25</v>
      </c>
      <c r="G39" s="9">
        <f>SUM((336*125)/200)</f>
        <v>210</v>
      </c>
    </row>
    <row r="40" spans="1:8">
      <c r="A40" s="9" t="s">
        <v>17</v>
      </c>
      <c r="B40" s="9"/>
      <c r="C40" s="9">
        <v>3.8</v>
      </c>
      <c r="D40" s="9">
        <v>39.6</v>
      </c>
      <c r="E40" s="9">
        <v>0.6</v>
      </c>
      <c r="G40" s="9">
        <v>164</v>
      </c>
    </row>
    <row r="41" spans="1:8">
      <c r="A41" s="9" t="s">
        <v>18</v>
      </c>
      <c r="B41" s="9"/>
      <c r="C41" s="9">
        <v>2.4</v>
      </c>
      <c r="D41" s="9">
        <v>7.2</v>
      </c>
      <c r="E41" s="9">
        <v>0.1</v>
      </c>
      <c r="G41" s="9">
        <v>35</v>
      </c>
    </row>
    <row r="42" spans="1:8">
      <c r="A42" s="9"/>
      <c r="B42" s="9"/>
      <c r="C42" s="9"/>
      <c r="D42" s="9"/>
      <c r="E42" s="9"/>
      <c r="G42" s="9"/>
    </row>
    <row r="43" spans="1:8">
      <c r="A43" s="9" t="s">
        <v>12</v>
      </c>
      <c r="B43" s="9"/>
      <c r="C43" s="9">
        <f>SUM(C39:C41)</f>
        <v>31.324999999999999</v>
      </c>
      <c r="D43" s="9">
        <f>SUM(D39:D41)</f>
        <v>46.800000000000004</v>
      </c>
      <c r="E43" s="9">
        <f>SUM(E39:E41)</f>
        <v>12.95</v>
      </c>
      <c r="G43" s="9">
        <f>SUM(G39:G41)</f>
        <v>409</v>
      </c>
    </row>
    <row r="45" spans="1:8">
      <c r="H45" s="9"/>
    </row>
    <row r="46" spans="1:8">
      <c r="A46" s="1"/>
      <c r="B46" s="9"/>
      <c r="C46" s="9"/>
      <c r="D46" s="9"/>
      <c r="E46" s="9"/>
      <c r="F46" s="9"/>
      <c r="G46" s="9"/>
      <c r="H46" s="9"/>
    </row>
    <row r="47" spans="1:8">
      <c r="A47" s="9"/>
      <c r="H47" s="9"/>
    </row>
    <row r="50" spans="1:7">
      <c r="A50" s="1" t="s">
        <v>19</v>
      </c>
    </row>
    <row r="51" spans="1:7">
      <c r="A51" s="9" t="s">
        <v>20</v>
      </c>
      <c r="C51">
        <v>35</v>
      </c>
      <c r="D51">
        <v>10</v>
      </c>
      <c r="E51">
        <v>5</v>
      </c>
      <c r="G51">
        <v>600</v>
      </c>
    </row>
    <row r="52" spans="1:7">
      <c r="A52" s="9" t="s">
        <v>23</v>
      </c>
      <c r="C52">
        <f>(29*0.3)</f>
        <v>8.6999999999999993</v>
      </c>
      <c r="D52">
        <f>(13*0.3)</f>
        <v>3.9</v>
      </c>
      <c r="E52">
        <f>(52*0.3)</f>
        <v>15.6</v>
      </c>
      <c r="G52">
        <f>(340*0.3)</f>
        <v>102</v>
      </c>
    </row>
    <row r="55" spans="1:7">
      <c r="A55" s="9" t="s">
        <v>24</v>
      </c>
      <c r="C55">
        <f>SUM(C51,C47,C43,C21,C13,C35,C29,C52)</f>
        <v>181.20833333333331</v>
      </c>
      <c r="D55">
        <f>SUM(D51,D47,D43,D21,D13,D35,D29,D52)</f>
        <v>550.4</v>
      </c>
      <c r="E55">
        <f>SUM(E51,E47,E43,E21,E13,E35,E29,E52)</f>
        <v>122.91</v>
      </c>
      <c r="F55">
        <f>SUM(C55:E55)</f>
        <v>854.51833333333332</v>
      </c>
      <c r="G55">
        <f>SUM(G47,G43,G13,G21,G51,G35,G29,G52)</f>
        <v>4426</v>
      </c>
    </row>
    <row r="57" spans="1:7">
      <c r="A57" s="9" t="s">
        <v>25</v>
      </c>
      <c r="C57">
        <f>(+C55*100)/F55</f>
        <v>21.205903520696843</v>
      </c>
      <c r="D57">
        <f>(+D55*100)/F55</f>
        <v>64.410554873993348</v>
      </c>
      <c r="E57">
        <f>(+E55*100)/F55</f>
        <v>14.383541605309814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Asmund Belcaid</dc:creator>
  <cp:lastModifiedBy>Asmund Belcaid</cp:lastModifiedBy>
  <dcterms:created xsi:type="dcterms:W3CDTF">2010-01-25T16:44:17Z</dcterms:created>
  <dcterms:modified xsi:type="dcterms:W3CDTF">2010-01-25T21:28:41Z</dcterms:modified>
</cp:coreProperties>
</file>