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320" yWindow="0" windowWidth="21840" windowHeight="15240" tabRatio="500" activeTab="3"/>
  </bookViews>
  <sheets>
    <sheet name="Intro" sheetId="4" r:id="rId1"/>
    <sheet name="Hypertrofi I" sheetId="1" r:id="rId2"/>
    <sheet name="Styrke Smolov Jr." sheetId="2" r:id="rId3"/>
    <sheet name="Styrke Sheiko 29" sheetId="3" r:id="rId4"/>
  </sheets>
  <externalReferences>
    <externalReference r:id="rId5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1" i="3" l="1"/>
  <c r="I9" i="2"/>
  <c r="G9" i="2"/>
  <c r="E9" i="2"/>
  <c r="C9" i="2"/>
  <c r="I8" i="2"/>
  <c r="G8" i="2"/>
  <c r="E8" i="2"/>
  <c r="C8" i="2"/>
  <c r="I7" i="2"/>
  <c r="G7" i="2"/>
  <c r="E7" i="2"/>
  <c r="C7" i="2"/>
  <c r="G384" i="3"/>
  <c r="G383" i="3"/>
  <c r="G382" i="3"/>
  <c r="G381" i="3"/>
  <c r="G380" i="3"/>
  <c r="G379" i="3"/>
  <c r="G378" i="3"/>
  <c r="G377" i="3"/>
  <c r="G376" i="3"/>
  <c r="G372" i="3"/>
  <c r="G371" i="3"/>
  <c r="G370" i="3"/>
  <c r="G369" i="3"/>
  <c r="G358" i="3"/>
  <c r="G357" i="3"/>
  <c r="G356" i="3"/>
  <c r="G352" i="3"/>
  <c r="G351" i="3"/>
  <c r="G350" i="3"/>
  <c r="G349" i="3"/>
  <c r="G348" i="3"/>
  <c r="G347" i="3"/>
  <c r="G343" i="3"/>
  <c r="G342" i="3"/>
  <c r="G341" i="3"/>
  <c r="G340" i="3"/>
  <c r="G339" i="3"/>
  <c r="G327" i="3"/>
  <c r="G326" i="3"/>
  <c r="G325" i="3"/>
  <c r="G313" i="3"/>
  <c r="G312" i="3"/>
  <c r="G311" i="3"/>
  <c r="G307" i="3"/>
  <c r="G306" i="3"/>
  <c r="G305" i="3"/>
  <c r="G304" i="3"/>
  <c r="G284" i="3"/>
  <c r="G283" i="3"/>
  <c r="G282" i="3"/>
  <c r="G281" i="3"/>
  <c r="G277" i="3"/>
  <c r="G276" i="3"/>
  <c r="G275" i="3"/>
  <c r="G274" i="3"/>
  <c r="G262" i="3"/>
  <c r="G261" i="3"/>
  <c r="G260" i="3"/>
  <c r="G259" i="3"/>
  <c r="G251" i="3"/>
  <c r="G250" i="3"/>
  <c r="G249" i="3"/>
  <c r="G248" i="3"/>
  <c r="G247" i="3"/>
  <c r="G246" i="3"/>
  <c r="G242" i="3"/>
  <c r="G241" i="3"/>
  <c r="G240" i="3"/>
  <c r="G228" i="3"/>
  <c r="G227" i="3"/>
  <c r="G226" i="3"/>
  <c r="G225" i="3"/>
  <c r="G213" i="3"/>
  <c r="G212" i="3"/>
  <c r="G211" i="3"/>
  <c r="G210" i="3"/>
  <c r="G206" i="3"/>
  <c r="G205" i="3"/>
  <c r="G204" i="3"/>
  <c r="G203" i="3"/>
  <c r="G191" i="3"/>
  <c r="G190" i="3"/>
  <c r="G189" i="3"/>
  <c r="G181" i="3"/>
  <c r="G180" i="3"/>
  <c r="G179" i="3"/>
  <c r="G178" i="3"/>
  <c r="G177" i="3"/>
  <c r="G176" i="3"/>
  <c r="G175" i="3"/>
  <c r="G171" i="3"/>
  <c r="G170" i="3"/>
  <c r="G169" i="3"/>
  <c r="G168" i="3"/>
  <c r="G156" i="3"/>
  <c r="G155" i="3"/>
  <c r="G154" i="3"/>
  <c r="G153" i="3"/>
  <c r="G149" i="3"/>
  <c r="G148" i="3"/>
  <c r="G147" i="3"/>
  <c r="G143" i="3"/>
  <c r="G142" i="3"/>
  <c r="G141" i="3"/>
  <c r="G140" i="3"/>
  <c r="G128" i="3"/>
  <c r="G127" i="3"/>
  <c r="G126" i="3"/>
  <c r="G114" i="3"/>
  <c r="G113" i="3"/>
  <c r="G112" i="3"/>
  <c r="G111" i="3"/>
  <c r="G107" i="3"/>
  <c r="G106" i="3"/>
  <c r="G105" i="3"/>
  <c r="G104" i="3"/>
  <c r="G92" i="3"/>
  <c r="G91" i="3"/>
  <c r="G90" i="3"/>
  <c r="G89" i="3"/>
  <c r="G81" i="3"/>
  <c r="G80" i="3"/>
  <c r="G79" i="3"/>
  <c r="G78" i="3"/>
  <c r="G77" i="3"/>
  <c r="G76" i="3"/>
  <c r="G75" i="3"/>
  <c r="G74" i="3"/>
  <c r="G73" i="3"/>
  <c r="G57" i="3"/>
  <c r="G56" i="3"/>
  <c r="G55" i="3"/>
  <c r="G54" i="3"/>
  <c r="G42" i="3"/>
  <c r="G41" i="3"/>
  <c r="G40" i="3"/>
  <c r="G39" i="3"/>
  <c r="G23" i="3"/>
  <c r="G22" i="3"/>
  <c r="G21" i="3"/>
  <c r="G17" i="3"/>
  <c r="G16" i="3"/>
  <c r="G15" i="3"/>
  <c r="G10" i="3"/>
  <c r="G9" i="3"/>
  <c r="G8" i="3"/>
</calcChain>
</file>

<file path=xl/comments1.xml><?xml version="1.0" encoding="utf-8"?>
<comments xmlns="http://schemas.openxmlformats.org/spreadsheetml/2006/main">
  <authors>
    <author/>
  </authors>
  <commentList>
    <comment ref="B8" authorId="0">
      <text>
        <r>
          <rPr>
            <b/>
            <sz val="8"/>
            <color indexed="8"/>
            <rFont val="Times New Roman"/>
            <family val="1"/>
          </rPr>
          <t xml:space="preserve">Klaus Jensen:
</t>
        </r>
        <r>
          <rPr>
            <sz val="8"/>
            <color indexed="8"/>
            <rFont val="Times New Roman"/>
            <family val="1"/>
          </rPr>
          <t>Sets</t>
        </r>
      </text>
    </comment>
    <comment ref="D8" authorId="0">
      <text>
        <r>
          <rPr>
            <b/>
            <sz val="8"/>
            <color indexed="8"/>
            <rFont val="Times New Roman"/>
            <family val="1"/>
          </rPr>
          <t xml:space="preserve">Klaus Jensen:
</t>
        </r>
        <r>
          <rPr>
            <sz val="8"/>
            <color indexed="8"/>
            <rFont val="Times New Roman"/>
            <family val="1"/>
          </rPr>
          <t>Reps</t>
        </r>
      </text>
    </comment>
    <comment ref="F8" authorId="0">
      <text>
        <r>
          <rPr>
            <b/>
            <sz val="8"/>
            <color indexed="8"/>
            <rFont val="Times New Roman"/>
            <family val="1"/>
          </rPr>
          <t xml:space="preserve">Klaus Jensen:
</t>
        </r>
        <r>
          <rPr>
            <sz val="8"/>
            <color indexed="8"/>
            <rFont val="Times New Roman"/>
            <family val="1"/>
          </rPr>
          <t>Percent of best lift</t>
        </r>
      </text>
    </comment>
    <comment ref="G8" authorId="0">
      <text>
        <r>
          <rPr>
            <b/>
            <sz val="8"/>
            <color indexed="8"/>
            <rFont val="Times New Roman"/>
            <family val="1"/>
          </rPr>
          <t xml:space="preserve">Klaus Jensen:
</t>
        </r>
        <r>
          <rPr>
            <sz val="8"/>
            <color indexed="8"/>
            <rFont val="Times New Roman"/>
            <family val="1"/>
          </rPr>
          <t>Actual weight</t>
        </r>
      </text>
    </comment>
    <comment ref="I8" authorId="0">
      <text>
        <r>
          <rPr>
            <b/>
            <sz val="8"/>
            <color indexed="8"/>
            <rFont val="Times New Roman"/>
            <family val="1"/>
          </rPr>
          <t xml:space="preserve">Klaus Jensen:
</t>
        </r>
        <r>
          <rPr>
            <sz val="8"/>
            <color indexed="8"/>
            <rFont val="Times New Roman"/>
            <family val="1"/>
          </rPr>
          <t>Mark with one X per completed set, so you don't forget. :)</t>
        </r>
      </text>
    </comment>
  </commentList>
</comments>
</file>

<file path=xl/sharedStrings.xml><?xml version="1.0" encoding="utf-8"?>
<sst xmlns="http://schemas.openxmlformats.org/spreadsheetml/2006/main" count="580" uniqueCount="157">
  <si>
    <t>Squat</t>
  </si>
  <si>
    <t>Standing calf raise</t>
  </si>
  <si>
    <t>Seated calf raise</t>
  </si>
  <si>
    <t>Abs</t>
  </si>
  <si>
    <t>Tirsdag: Upperbody (benchpress)</t>
  </si>
  <si>
    <t>Benchpress</t>
  </si>
  <si>
    <t>Face pull</t>
  </si>
  <si>
    <t>Onsdag: off</t>
  </si>
  <si>
    <t>Lunges</t>
  </si>
  <si>
    <t>Uge 1</t>
  </si>
  <si>
    <t>Uge 2</t>
  </si>
  <si>
    <t>Uge 3</t>
  </si>
  <si>
    <t>Uge 4</t>
  </si>
  <si>
    <t>A)Squat</t>
  </si>
  <si>
    <t>Progression (A)</t>
  </si>
  <si>
    <t>4x6</t>
  </si>
  <si>
    <t>4x8</t>
  </si>
  <si>
    <t>5x10</t>
  </si>
  <si>
    <t>5x12</t>
  </si>
  <si>
    <t>3x5</t>
  </si>
  <si>
    <t>4x5</t>
  </si>
  <si>
    <t>5x5</t>
  </si>
  <si>
    <t>5x6</t>
  </si>
  <si>
    <t>Progression (Hams)</t>
  </si>
  <si>
    <t>B) Benpres</t>
  </si>
  <si>
    <t>C) Spilt squat</t>
  </si>
  <si>
    <t>H) Seated leg curl</t>
  </si>
  <si>
    <t>H) Stiff leg deadlift</t>
  </si>
  <si>
    <t>A) Benchpress</t>
  </si>
  <si>
    <t>B) Chin ups</t>
  </si>
  <si>
    <t>C) harizontal row</t>
  </si>
  <si>
    <t>B) Front squat</t>
  </si>
  <si>
    <t>B) 45 Degree legpress</t>
  </si>
  <si>
    <t>C) Lunges</t>
  </si>
  <si>
    <t>H) Lying leg curl</t>
  </si>
  <si>
    <t>A) Benchpres</t>
  </si>
  <si>
    <t>B) incline pres DB press</t>
  </si>
  <si>
    <t>C) Flies</t>
  </si>
  <si>
    <t>A) Seal row</t>
  </si>
  <si>
    <t>B) HS high row</t>
  </si>
  <si>
    <t>C) Cable row</t>
  </si>
  <si>
    <t>C) Lat pulldown</t>
  </si>
  <si>
    <t>C) Side latral raise</t>
  </si>
  <si>
    <t>C) Front raise SS rear delt</t>
  </si>
  <si>
    <t>Progression (B)</t>
  </si>
  <si>
    <t>3x8</t>
  </si>
  <si>
    <t>4x10</t>
  </si>
  <si>
    <t>4x12</t>
  </si>
  <si>
    <t>4x15</t>
  </si>
  <si>
    <t>3x10</t>
  </si>
  <si>
    <t>4x18</t>
  </si>
  <si>
    <t>Progression (C-)</t>
  </si>
  <si>
    <t>T40X0</t>
  </si>
  <si>
    <t>T30X0</t>
  </si>
  <si>
    <t>B) DB decline press</t>
  </si>
  <si>
    <t>B) DB shulder press</t>
  </si>
  <si>
    <t>Dropset</t>
  </si>
  <si>
    <t>H) Rack pulls</t>
  </si>
  <si>
    <t>T20X0</t>
  </si>
  <si>
    <t>F) Walking lunges</t>
  </si>
  <si>
    <t>C) HS chest press</t>
  </si>
  <si>
    <t>B) DB shoulder press</t>
  </si>
  <si>
    <t>A) Triceps pushdown</t>
  </si>
  <si>
    <t>A) Barbell curl</t>
  </si>
  <si>
    <t>BLOCK: Hypertrophy</t>
  </si>
  <si>
    <t>Dag 1</t>
  </si>
  <si>
    <t>Dag 2</t>
  </si>
  <si>
    <t>Dag 3</t>
  </si>
  <si>
    <t>Dag 4</t>
  </si>
  <si>
    <t>Smolov Jr.</t>
  </si>
  <si>
    <t>Mandag</t>
  </si>
  <si>
    <t>Bænk</t>
  </si>
  <si>
    <t>Tung squat</t>
  </si>
  <si>
    <t>Rows</t>
  </si>
  <si>
    <t>Laterals</t>
  </si>
  <si>
    <t>BB curl</t>
  </si>
  <si>
    <t>6×6</t>
  </si>
  <si>
    <t>3×3</t>
  </si>
  <si>
    <t>3×12</t>
  </si>
  <si>
    <t>Tirsdag</t>
  </si>
  <si>
    <t>Rum. DL</t>
  </si>
  <si>
    <t>Mave</t>
  </si>
  <si>
    <t>Ben curl</t>
  </si>
  <si>
    <t>Læg</t>
  </si>
  <si>
    <t>7×5</t>
  </si>
  <si>
    <t>2×12</t>
  </si>
  <si>
    <t>3×20</t>
  </si>
  <si>
    <t>Let Squat</t>
  </si>
  <si>
    <t>8×4</t>
  </si>
  <si>
    <t>4×6</t>
  </si>
  <si>
    <t>Torsdag</t>
  </si>
  <si>
    <t>Fredag</t>
  </si>
  <si>
    <t>Dødløft</t>
  </si>
  <si>
    <t>10×3</t>
  </si>
  <si>
    <t>4×10</t>
  </si>
  <si>
    <t>Boris Sheiko – program 29</t>
  </si>
  <si>
    <t>Week 1 - Day 1</t>
  </si>
  <si>
    <t>x</t>
  </si>
  <si>
    <t>@</t>
  </si>
  <si>
    <t>Flat Dumbell Flies</t>
  </si>
  <si>
    <t>Goodmornings (standing)</t>
  </si>
  <si>
    <t>Week 1 - Day 2</t>
  </si>
  <si>
    <t>Deadlift to Knees</t>
  </si>
  <si>
    <t>Incline Benchpress</t>
  </si>
  <si>
    <t>Dips</t>
  </si>
  <si>
    <t>Deadlift from boxes</t>
  </si>
  <si>
    <t>Week 1 - Day 3</t>
  </si>
  <si>
    <t>Goodmornings</t>
  </si>
  <si>
    <t>Week 2 - Day 1</t>
  </si>
  <si>
    <t>Flat Dumbelll Flies</t>
  </si>
  <si>
    <t>Weighted Pushups (hands shoulder wide)</t>
  </si>
  <si>
    <t>Front Squat</t>
  </si>
  <si>
    <t>Week 2 - Day 2</t>
  </si>
  <si>
    <t>Deadlift Up To Knees</t>
  </si>
  <si>
    <t>Deadlift from Boxes</t>
  </si>
  <si>
    <t>Week 2 - Day 3</t>
  </si>
  <si>
    <t>Goodmornings (seated)</t>
  </si>
  <si>
    <t>Week 3 - Day 1</t>
  </si>
  <si>
    <t>Weighted Pushups</t>
  </si>
  <si>
    <t>Week 3 - Day 2</t>
  </si>
  <si>
    <t>Deadlift off box</t>
  </si>
  <si>
    <t>Week 3 - Day 3</t>
  </si>
  <si>
    <t>Millitary Press</t>
  </si>
  <si>
    <t>Week 4 - Day 1</t>
  </si>
  <si>
    <t>Front Squats</t>
  </si>
  <si>
    <t>Week 4 - Day 2</t>
  </si>
  <si>
    <t>Deadlift</t>
  </si>
  <si>
    <t>Week 4 - Day 3</t>
  </si>
  <si>
    <t>T2110</t>
  </si>
  <si>
    <t>Rest:60-120</t>
  </si>
  <si>
    <t>Rest:60</t>
  </si>
  <si>
    <t>R:30-60</t>
  </si>
  <si>
    <t>TUT</t>
  </si>
  <si>
    <t>Mandag: Legs &amp; Shoulder</t>
  </si>
  <si>
    <t>C) Incline db curl</t>
  </si>
  <si>
    <t>C) Cable curl</t>
  </si>
  <si>
    <t>C) Hammer curl</t>
  </si>
  <si>
    <t>C) Triceps extension</t>
  </si>
  <si>
    <t>C) Rope Pushdown</t>
  </si>
  <si>
    <t>C) skullcrushers</t>
  </si>
  <si>
    <t>Torsdag: Back &amp; biceps</t>
  </si>
  <si>
    <t>Fredag: Lowerbody(deadlift)</t>
  </si>
  <si>
    <t>Lørdag: Chest and triceps</t>
  </si>
  <si>
    <t>Smolov cyklus</t>
  </si>
  <si>
    <t>Skrevet af Anders Nedergaard, PhD, CPT</t>
    <phoneticPr fontId="0" type="noConversion"/>
  </si>
  <si>
    <t>Øvelse</t>
  </si>
  <si>
    <t>1RM</t>
  </si>
  <si>
    <t>afrunding</t>
  </si>
  <si>
    <t>http://www.kropblog.dk/</t>
  </si>
  <si>
    <t xml:space="preserve">bænkpres </t>
  </si>
  <si>
    <t>http://www.kropogkraft.dk/</t>
  </si>
  <si>
    <t>sæt*reps</t>
  </si>
  <si>
    <t>vægt</t>
  </si>
  <si>
    <t>6*6</t>
  </si>
  <si>
    <t>7*5</t>
  </si>
  <si>
    <t>8*4</t>
  </si>
  <si>
    <t>10*3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</si>
</sst>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20"/>
      <color theme="1"/>
      <name val="Calibri"/>
      <scheme val="minor"/>
    </font>
    <font>
      <sz val="16"/>
      <name val="Tahoma"/>
      <family val="2"/>
    </font>
    <font>
      <sz val="9"/>
      <name val="Verdana"/>
      <family val="2"/>
    </font>
    <font>
      <sz val="12"/>
      <name val="Tahoma"/>
      <family val="2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b/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9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/>
    <xf numFmtId="0" fontId="7" fillId="2" borderId="1" xfId="0" applyFont="1" applyFill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9" fontId="8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right"/>
    </xf>
    <xf numFmtId="0" fontId="9" fillId="2" borderId="1" xfId="0" applyFont="1" applyFill="1" applyBorder="1" applyAlignment="1">
      <alignment horizontal="left"/>
    </xf>
    <xf numFmtId="0" fontId="8" fillId="3" borderId="2" xfId="0" applyFont="1" applyFill="1" applyBorder="1" applyAlignment="1">
      <alignment horizontal="left"/>
    </xf>
    <xf numFmtId="0" fontId="8" fillId="0" borderId="3" xfId="0" applyFont="1" applyBorder="1"/>
    <xf numFmtId="0" fontId="8" fillId="0" borderId="0" xfId="0" applyFont="1" applyBorder="1" applyAlignment="1">
      <alignment horizontal="center"/>
    </xf>
    <xf numFmtId="9" fontId="8" fillId="0" borderId="0" xfId="0" applyNumberFormat="1" applyFont="1" applyBorder="1" applyAlignment="1">
      <alignment horizontal="center"/>
    </xf>
    <xf numFmtId="164" fontId="8" fillId="0" borderId="0" xfId="0" applyNumberFormat="1" applyFont="1" applyBorder="1" applyAlignment="1">
      <alignment horizontal="right"/>
    </xf>
    <xf numFmtId="0" fontId="8" fillId="0" borderId="0" xfId="0" applyFont="1" applyBorder="1"/>
    <xf numFmtId="0" fontId="8" fillId="0" borderId="4" xfId="0" applyFont="1" applyBorder="1"/>
    <xf numFmtId="0" fontId="8" fillId="0" borderId="2" xfId="0" applyFont="1" applyBorder="1" applyAlignment="1">
      <alignment horizontal="center"/>
    </xf>
    <xf numFmtId="9" fontId="8" fillId="0" borderId="2" xfId="0" applyNumberFormat="1" applyFont="1" applyBorder="1" applyAlignment="1">
      <alignment horizontal="center"/>
    </xf>
    <xf numFmtId="164" fontId="8" fillId="0" borderId="2" xfId="0" applyNumberFormat="1" applyFont="1" applyBorder="1" applyAlignment="1">
      <alignment horizontal="right"/>
    </xf>
    <xf numFmtId="0" fontId="8" fillId="0" borderId="2" xfId="0" applyFont="1" applyBorder="1"/>
    <xf numFmtId="2" fontId="8" fillId="0" borderId="0" xfId="0" applyNumberFormat="1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7" xfId="0" applyFont="1" applyBorder="1"/>
    <xf numFmtId="0" fontId="8" fillId="0" borderId="8" xfId="0" applyFont="1" applyBorder="1" applyAlignment="1">
      <alignment horizontal="center"/>
    </xf>
    <xf numFmtId="9" fontId="8" fillId="0" borderId="8" xfId="0" applyNumberFormat="1" applyFont="1" applyBorder="1" applyAlignment="1">
      <alignment horizontal="center"/>
    </xf>
    <xf numFmtId="164" fontId="8" fillId="0" borderId="8" xfId="0" applyNumberFormat="1" applyFont="1" applyBorder="1" applyAlignment="1">
      <alignment horizontal="right"/>
    </xf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/>
    <xf numFmtId="0" fontId="12" fillId="0" borderId="0" xfId="0" applyFont="1"/>
    <xf numFmtId="0" fontId="0" fillId="4" borderId="16" xfId="0" applyFill="1" applyBorder="1"/>
    <xf numFmtId="0" fontId="0" fillId="4" borderId="17" xfId="0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0" fillId="0" borderId="24" xfId="0" applyBorder="1"/>
    <xf numFmtId="0" fontId="0" fillId="0" borderId="13" xfId="0" applyBorder="1"/>
    <xf numFmtId="0" fontId="0" fillId="0" borderId="15" xfId="0" applyBorder="1"/>
    <xf numFmtId="0" fontId="0" fillId="0" borderId="14" xfId="0" applyBorder="1"/>
    <xf numFmtId="0" fontId="0" fillId="0" borderId="25" xfId="0" applyBorder="1"/>
    <xf numFmtId="0" fontId="0" fillId="0" borderId="20" xfId="0" applyBorder="1"/>
    <xf numFmtId="0" fontId="0" fillId="0" borderId="26" xfId="0" applyBorder="1"/>
    <xf numFmtId="0" fontId="0" fillId="0" borderId="21" xfId="0" applyBorder="1"/>
    <xf numFmtId="0" fontId="0" fillId="0" borderId="27" xfId="0" applyBorder="1"/>
    <xf numFmtId="0" fontId="0" fillId="0" borderId="0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32" xfId="0" applyFill="1" applyBorder="1" applyAlignment="1">
      <alignment horizontal="center"/>
    </xf>
  </cellXfs>
  <cellStyles count="9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externalLink" Target="externalLinks/externalLink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7ADDD1D0-43F7-D843-A275-F20AB8CFD7A0}" type="doc">
      <dgm:prSet loTypeId="urn:microsoft.com/office/officeart/2005/8/layout/process1" loCatId="" qsTypeId="urn:microsoft.com/office/officeart/2005/8/quickstyle/simple4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FC2E9B5-9EED-1348-AD12-906D695016C7}">
      <dgm:prSet phldrT="[Text]"/>
      <dgm:spPr/>
      <dgm:t>
        <a:bodyPr/>
        <a:lstStyle/>
        <a:p>
          <a:r>
            <a:rPr lang="en-US"/>
            <a:t>4 uger Hypertrofi </a:t>
          </a:r>
        </a:p>
      </dgm:t>
    </dgm:pt>
    <dgm:pt modelId="{93B35E80-5459-A748-A434-A7D14DF0835E}" type="parTrans" cxnId="{5F6DD386-7CB7-1D4E-9D92-5FA85155F2DA}">
      <dgm:prSet/>
      <dgm:spPr/>
      <dgm:t>
        <a:bodyPr/>
        <a:lstStyle/>
        <a:p>
          <a:endParaRPr lang="en-US"/>
        </a:p>
      </dgm:t>
    </dgm:pt>
    <dgm:pt modelId="{22CB43C9-750F-0E40-8991-C83686DF53D2}" type="sibTrans" cxnId="{5F6DD386-7CB7-1D4E-9D92-5FA85155F2DA}">
      <dgm:prSet/>
      <dgm:spPr/>
      <dgm:t>
        <a:bodyPr/>
        <a:lstStyle/>
        <a:p>
          <a:endParaRPr lang="en-US"/>
        </a:p>
      </dgm:t>
    </dgm:pt>
    <dgm:pt modelId="{B83DE2F3-E2F8-944A-BE5A-B49130C1D486}">
      <dgm:prSet phldrT="[Text]"/>
      <dgm:spPr/>
      <dgm:t>
        <a:bodyPr/>
        <a:lstStyle/>
        <a:p>
          <a:r>
            <a:rPr lang="en-US"/>
            <a:t>4 Uger Hypertrofi</a:t>
          </a:r>
        </a:p>
      </dgm:t>
    </dgm:pt>
    <dgm:pt modelId="{FD7C2714-851A-1145-84EA-6AF062D9F2C0}" type="parTrans" cxnId="{56AE460F-60CF-EB4F-88DB-F47AD0899ED5}">
      <dgm:prSet/>
      <dgm:spPr/>
      <dgm:t>
        <a:bodyPr/>
        <a:lstStyle/>
        <a:p>
          <a:endParaRPr lang="en-US"/>
        </a:p>
      </dgm:t>
    </dgm:pt>
    <dgm:pt modelId="{EA08F023-9D29-444E-94CF-48229FBF0CFA}" type="sibTrans" cxnId="{56AE460F-60CF-EB4F-88DB-F47AD0899ED5}">
      <dgm:prSet/>
      <dgm:spPr/>
      <dgm:t>
        <a:bodyPr/>
        <a:lstStyle/>
        <a:p>
          <a:endParaRPr lang="en-US"/>
        </a:p>
      </dgm:t>
    </dgm:pt>
    <dgm:pt modelId="{8CA333D6-DD50-6246-B521-A1EF390FFBB3}">
      <dgm:prSet phldrT="[Text]"/>
      <dgm:spPr/>
      <dgm:t>
        <a:bodyPr/>
        <a:lstStyle/>
        <a:p>
          <a:r>
            <a:rPr lang="en-US"/>
            <a:t>4 UgerStyrke</a:t>
          </a:r>
        </a:p>
      </dgm:t>
    </dgm:pt>
    <dgm:pt modelId="{BAC5F6A6-B9D4-C441-B0E8-AAC9833ABF14}" type="parTrans" cxnId="{AFD9E9DB-C5E3-3D43-96D4-27D2F25A23EF}">
      <dgm:prSet/>
      <dgm:spPr/>
      <dgm:t>
        <a:bodyPr/>
        <a:lstStyle/>
        <a:p>
          <a:endParaRPr lang="en-US"/>
        </a:p>
      </dgm:t>
    </dgm:pt>
    <dgm:pt modelId="{25C32E48-A829-0644-8811-61EB9610B2E1}" type="sibTrans" cxnId="{AFD9E9DB-C5E3-3D43-96D4-27D2F25A23EF}">
      <dgm:prSet/>
      <dgm:spPr/>
      <dgm:t>
        <a:bodyPr/>
        <a:lstStyle/>
        <a:p>
          <a:endParaRPr lang="en-US"/>
        </a:p>
      </dgm:t>
    </dgm:pt>
    <dgm:pt modelId="{F0F90093-3785-4048-AB4B-B01CDD07FF49}">
      <dgm:prSet/>
      <dgm:spPr/>
      <dgm:t>
        <a:bodyPr/>
        <a:lstStyle/>
        <a:p>
          <a:r>
            <a:rPr lang="en-US"/>
            <a:t>Forfra</a:t>
          </a:r>
        </a:p>
      </dgm:t>
    </dgm:pt>
    <dgm:pt modelId="{475F1F20-997A-F74D-832E-A57F785282D6}" type="parTrans" cxnId="{F98DCFFF-095E-B34F-8845-2F8A65F76BB2}">
      <dgm:prSet/>
      <dgm:spPr/>
      <dgm:t>
        <a:bodyPr/>
        <a:lstStyle/>
        <a:p>
          <a:endParaRPr lang="en-US"/>
        </a:p>
      </dgm:t>
    </dgm:pt>
    <dgm:pt modelId="{40E4597F-50C3-7F4B-927F-FC86865EDB6D}" type="sibTrans" cxnId="{F98DCFFF-095E-B34F-8845-2F8A65F76BB2}">
      <dgm:prSet/>
      <dgm:spPr/>
      <dgm:t>
        <a:bodyPr/>
        <a:lstStyle/>
        <a:p>
          <a:endParaRPr lang="en-US"/>
        </a:p>
      </dgm:t>
    </dgm:pt>
    <dgm:pt modelId="{FDB4D258-03F6-9E4E-8B0F-29C5D7425272}" type="pres">
      <dgm:prSet presAssocID="{7ADDD1D0-43F7-D843-A275-F20AB8CFD7A0}" presName="Name0" presStyleCnt="0">
        <dgm:presLayoutVars>
          <dgm:dir/>
          <dgm:resizeHandles val="exact"/>
        </dgm:presLayoutVars>
      </dgm:prSet>
      <dgm:spPr/>
    </dgm:pt>
    <dgm:pt modelId="{9D648526-49BB-F844-9216-8C32561E7F07}" type="pres">
      <dgm:prSet presAssocID="{1FC2E9B5-9EED-1348-AD12-906D695016C7}" presName="node" presStyleLbl="node1" presStyleIdx="0" presStyleCnt="4" custLinFactY="-100000" custLinFactNeighborX="18071" custLinFactNeighborY="-104810">
        <dgm:presLayoutVars>
          <dgm:bulletEnabled val="1"/>
        </dgm:presLayoutVars>
      </dgm:prSet>
      <dgm:spPr/>
      <dgm:t>
        <a:bodyPr/>
        <a:lstStyle/>
        <a:p>
          <a:endParaRPr lang="en-US"/>
        </a:p>
      </dgm:t>
    </dgm:pt>
    <dgm:pt modelId="{E62B295A-D471-6D4D-8D67-A0CC64AF5D1C}" type="pres">
      <dgm:prSet presAssocID="{22CB43C9-750F-0E40-8991-C83686DF53D2}" presName="sibTrans" presStyleLbl="sibTrans2D1" presStyleIdx="0" presStyleCnt="3"/>
      <dgm:spPr/>
    </dgm:pt>
    <dgm:pt modelId="{E889193B-B055-F541-B225-CA7DE8110519}" type="pres">
      <dgm:prSet presAssocID="{22CB43C9-750F-0E40-8991-C83686DF53D2}" presName="connectorText" presStyleLbl="sibTrans2D1" presStyleIdx="0" presStyleCnt="3"/>
      <dgm:spPr/>
    </dgm:pt>
    <dgm:pt modelId="{EC5441B4-5B7E-4147-86AB-7BEFB82234A3}" type="pres">
      <dgm:prSet presAssocID="{B83DE2F3-E2F8-944A-BE5A-B49130C1D486}" presName="node" presStyleLbl="node1" presStyleIdx="1" presStyleCnt="4" custLinFactY="-97581" custLinFactNeighborX="-28914" custLinFactNeighborY="-100000">
        <dgm:presLayoutVars>
          <dgm:bulletEnabled val="1"/>
        </dgm:presLayoutVars>
      </dgm:prSet>
      <dgm:spPr/>
    </dgm:pt>
    <dgm:pt modelId="{FDFD7A75-56F5-CC49-A4FF-1742FEEC4884}" type="pres">
      <dgm:prSet presAssocID="{EA08F023-9D29-444E-94CF-48229FBF0CFA}" presName="sibTrans" presStyleLbl="sibTrans2D1" presStyleIdx="1" presStyleCnt="3"/>
      <dgm:spPr/>
    </dgm:pt>
    <dgm:pt modelId="{E8EEEAC8-C617-204C-9BA9-D5F64E8B5A25}" type="pres">
      <dgm:prSet presAssocID="{EA08F023-9D29-444E-94CF-48229FBF0CFA}" presName="connectorText" presStyleLbl="sibTrans2D1" presStyleIdx="1" presStyleCnt="3"/>
      <dgm:spPr/>
    </dgm:pt>
    <dgm:pt modelId="{F740443A-2590-FC45-BE34-7EB504199C15}" type="pres">
      <dgm:prSet presAssocID="{8CA333D6-DD50-6246-B521-A1EF390FFBB3}" presName="node" presStyleLbl="node1" presStyleIdx="2" presStyleCnt="4" custLinFactY="-92762" custLinFactNeighborX="-46986" custLinFactNeighborY="-100000">
        <dgm:presLayoutVars>
          <dgm:bulletEnabled val="1"/>
        </dgm:presLayoutVars>
      </dgm:prSet>
      <dgm:spPr/>
      <dgm:t>
        <a:bodyPr/>
        <a:lstStyle/>
        <a:p>
          <a:endParaRPr lang="en-US"/>
        </a:p>
      </dgm:t>
    </dgm:pt>
    <dgm:pt modelId="{5A8BEA0D-3CD4-BF41-B95F-4E30EB5FC76C}" type="pres">
      <dgm:prSet presAssocID="{25C32E48-A829-0644-8811-61EB9610B2E1}" presName="sibTrans" presStyleLbl="sibTrans2D1" presStyleIdx="2" presStyleCnt="3"/>
      <dgm:spPr/>
    </dgm:pt>
    <dgm:pt modelId="{E8D0421B-1CC0-2C4A-BC6C-56D235FFE038}" type="pres">
      <dgm:prSet presAssocID="{25C32E48-A829-0644-8811-61EB9610B2E1}" presName="connectorText" presStyleLbl="sibTrans2D1" presStyleIdx="2" presStyleCnt="3"/>
      <dgm:spPr/>
    </dgm:pt>
    <dgm:pt modelId="{07D902DD-E65D-F24E-AE2C-85E8B23412C4}" type="pres">
      <dgm:prSet presAssocID="{F0F90093-3785-4048-AB4B-B01CDD07FF49}" presName="node" presStyleLbl="node1" presStyleIdx="3" presStyleCnt="4" custLinFactY="-87943" custLinFactNeighborX="-46986" custLinFactNeighborY="-100000">
        <dgm:presLayoutVars>
          <dgm:bulletEnabled val="1"/>
        </dgm:presLayoutVars>
      </dgm:prSet>
      <dgm:spPr/>
    </dgm:pt>
  </dgm:ptLst>
  <dgm:cxnLst>
    <dgm:cxn modelId="{69773BF5-6B83-6246-9075-F97C837BECC5}" type="presOf" srcId="{1FC2E9B5-9EED-1348-AD12-906D695016C7}" destId="{9D648526-49BB-F844-9216-8C32561E7F07}" srcOrd="0" destOrd="0" presId="urn:microsoft.com/office/officeart/2005/8/layout/process1"/>
    <dgm:cxn modelId="{3C5162CC-059F-BC4C-AA57-021D035FBDC4}" type="presOf" srcId="{8CA333D6-DD50-6246-B521-A1EF390FFBB3}" destId="{F740443A-2590-FC45-BE34-7EB504199C15}" srcOrd="0" destOrd="0" presId="urn:microsoft.com/office/officeart/2005/8/layout/process1"/>
    <dgm:cxn modelId="{2DF63BF2-3D56-FD4B-9B30-6E01E64D664C}" type="presOf" srcId="{F0F90093-3785-4048-AB4B-B01CDD07FF49}" destId="{07D902DD-E65D-F24E-AE2C-85E8B23412C4}" srcOrd="0" destOrd="0" presId="urn:microsoft.com/office/officeart/2005/8/layout/process1"/>
    <dgm:cxn modelId="{56AE460F-60CF-EB4F-88DB-F47AD0899ED5}" srcId="{7ADDD1D0-43F7-D843-A275-F20AB8CFD7A0}" destId="{B83DE2F3-E2F8-944A-BE5A-B49130C1D486}" srcOrd="1" destOrd="0" parTransId="{FD7C2714-851A-1145-84EA-6AF062D9F2C0}" sibTransId="{EA08F023-9D29-444E-94CF-48229FBF0CFA}"/>
    <dgm:cxn modelId="{F98DCFFF-095E-B34F-8845-2F8A65F76BB2}" srcId="{7ADDD1D0-43F7-D843-A275-F20AB8CFD7A0}" destId="{F0F90093-3785-4048-AB4B-B01CDD07FF49}" srcOrd="3" destOrd="0" parTransId="{475F1F20-997A-F74D-832E-A57F785282D6}" sibTransId="{40E4597F-50C3-7F4B-927F-FC86865EDB6D}"/>
    <dgm:cxn modelId="{3850D9C2-1833-374B-B198-D57300BA5B35}" type="presOf" srcId="{7ADDD1D0-43F7-D843-A275-F20AB8CFD7A0}" destId="{FDB4D258-03F6-9E4E-8B0F-29C5D7425272}" srcOrd="0" destOrd="0" presId="urn:microsoft.com/office/officeart/2005/8/layout/process1"/>
    <dgm:cxn modelId="{D428BD13-60B9-6C4A-BB5D-C1FCC0236DD0}" type="presOf" srcId="{EA08F023-9D29-444E-94CF-48229FBF0CFA}" destId="{FDFD7A75-56F5-CC49-A4FF-1742FEEC4884}" srcOrd="0" destOrd="0" presId="urn:microsoft.com/office/officeart/2005/8/layout/process1"/>
    <dgm:cxn modelId="{5ED881B0-7106-A748-BB0B-532039419878}" type="presOf" srcId="{22CB43C9-750F-0E40-8991-C83686DF53D2}" destId="{E62B295A-D471-6D4D-8D67-A0CC64AF5D1C}" srcOrd="0" destOrd="0" presId="urn:microsoft.com/office/officeart/2005/8/layout/process1"/>
    <dgm:cxn modelId="{AFD9E9DB-C5E3-3D43-96D4-27D2F25A23EF}" srcId="{7ADDD1D0-43F7-D843-A275-F20AB8CFD7A0}" destId="{8CA333D6-DD50-6246-B521-A1EF390FFBB3}" srcOrd="2" destOrd="0" parTransId="{BAC5F6A6-B9D4-C441-B0E8-AAC9833ABF14}" sibTransId="{25C32E48-A829-0644-8811-61EB9610B2E1}"/>
    <dgm:cxn modelId="{95470251-02D7-F64B-A8C0-826496F9F6C4}" type="presOf" srcId="{25C32E48-A829-0644-8811-61EB9610B2E1}" destId="{E8D0421B-1CC0-2C4A-BC6C-56D235FFE038}" srcOrd="1" destOrd="0" presId="urn:microsoft.com/office/officeart/2005/8/layout/process1"/>
    <dgm:cxn modelId="{DAF46CAD-9DA7-FA46-9B86-6711319AD1FA}" type="presOf" srcId="{25C32E48-A829-0644-8811-61EB9610B2E1}" destId="{5A8BEA0D-3CD4-BF41-B95F-4E30EB5FC76C}" srcOrd="0" destOrd="0" presId="urn:microsoft.com/office/officeart/2005/8/layout/process1"/>
    <dgm:cxn modelId="{F66BC693-9A1D-9D4D-9F15-455DA9DE372E}" type="presOf" srcId="{EA08F023-9D29-444E-94CF-48229FBF0CFA}" destId="{E8EEEAC8-C617-204C-9BA9-D5F64E8B5A25}" srcOrd="1" destOrd="0" presId="urn:microsoft.com/office/officeart/2005/8/layout/process1"/>
    <dgm:cxn modelId="{6706B1AD-501C-CA41-A41B-C641930F9589}" type="presOf" srcId="{B83DE2F3-E2F8-944A-BE5A-B49130C1D486}" destId="{EC5441B4-5B7E-4147-86AB-7BEFB82234A3}" srcOrd="0" destOrd="0" presId="urn:microsoft.com/office/officeart/2005/8/layout/process1"/>
    <dgm:cxn modelId="{5F6DD386-7CB7-1D4E-9D92-5FA85155F2DA}" srcId="{7ADDD1D0-43F7-D843-A275-F20AB8CFD7A0}" destId="{1FC2E9B5-9EED-1348-AD12-906D695016C7}" srcOrd="0" destOrd="0" parTransId="{93B35E80-5459-A748-A434-A7D14DF0835E}" sibTransId="{22CB43C9-750F-0E40-8991-C83686DF53D2}"/>
    <dgm:cxn modelId="{D735A6AE-31ED-DF47-8F8E-88EC30F05692}" type="presOf" srcId="{22CB43C9-750F-0E40-8991-C83686DF53D2}" destId="{E889193B-B055-F541-B225-CA7DE8110519}" srcOrd="1" destOrd="0" presId="urn:microsoft.com/office/officeart/2005/8/layout/process1"/>
    <dgm:cxn modelId="{934EE520-2E16-C847-AE71-5C0E57BCF77F}" type="presParOf" srcId="{FDB4D258-03F6-9E4E-8B0F-29C5D7425272}" destId="{9D648526-49BB-F844-9216-8C32561E7F07}" srcOrd="0" destOrd="0" presId="urn:microsoft.com/office/officeart/2005/8/layout/process1"/>
    <dgm:cxn modelId="{3C02CD67-50A9-8441-AD74-640D9A8F6022}" type="presParOf" srcId="{FDB4D258-03F6-9E4E-8B0F-29C5D7425272}" destId="{E62B295A-D471-6D4D-8D67-A0CC64AF5D1C}" srcOrd="1" destOrd="0" presId="urn:microsoft.com/office/officeart/2005/8/layout/process1"/>
    <dgm:cxn modelId="{43D97AED-D797-5848-A843-8075ED32107D}" type="presParOf" srcId="{E62B295A-D471-6D4D-8D67-A0CC64AF5D1C}" destId="{E889193B-B055-F541-B225-CA7DE8110519}" srcOrd="0" destOrd="0" presId="urn:microsoft.com/office/officeart/2005/8/layout/process1"/>
    <dgm:cxn modelId="{1AF96E87-4FB9-C145-A0AC-BDA01BB6F700}" type="presParOf" srcId="{FDB4D258-03F6-9E4E-8B0F-29C5D7425272}" destId="{EC5441B4-5B7E-4147-86AB-7BEFB82234A3}" srcOrd="2" destOrd="0" presId="urn:microsoft.com/office/officeart/2005/8/layout/process1"/>
    <dgm:cxn modelId="{F318C097-49C9-2F4F-ABE3-FAEA4F060A65}" type="presParOf" srcId="{FDB4D258-03F6-9E4E-8B0F-29C5D7425272}" destId="{FDFD7A75-56F5-CC49-A4FF-1742FEEC4884}" srcOrd="3" destOrd="0" presId="urn:microsoft.com/office/officeart/2005/8/layout/process1"/>
    <dgm:cxn modelId="{0A70CB0E-A315-AE40-A1EC-07E04F25C707}" type="presParOf" srcId="{FDFD7A75-56F5-CC49-A4FF-1742FEEC4884}" destId="{E8EEEAC8-C617-204C-9BA9-D5F64E8B5A25}" srcOrd="0" destOrd="0" presId="urn:microsoft.com/office/officeart/2005/8/layout/process1"/>
    <dgm:cxn modelId="{37AE9B0F-0BDB-B74D-8AC0-344E7E673CD9}" type="presParOf" srcId="{FDB4D258-03F6-9E4E-8B0F-29C5D7425272}" destId="{F740443A-2590-FC45-BE34-7EB504199C15}" srcOrd="4" destOrd="0" presId="urn:microsoft.com/office/officeart/2005/8/layout/process1"/>
    <dgm:cxn modelId="{A479799D-D563-A940-8B1E-3E876E5ED75E}" type="presParOf" srcId="{FDB4D258-03F6-9E4E-8B0F-29C5D7425272}" destId="{5A8BEA0D-3CD4-BF41-B95F-4E30EB5FC76C}" srcOrd="5" destOrd="0" presId="urn:microsoft.com/office/officeart/2005/8/layout/process1"/>
    <dgm:cxn modelId="{348A718C-F529-124B-B172-23ABCB1055DE}" type="presParOf" srcId="{5A8BEA0D-3CD4-BF41-B95F-4E30EB5FC76C}" destId="{E8D0421B-1CC0-2C4A-BC6C-56D235FFE038}" srcOrd="0" destOrd="0" presId="urn:microsoft.com/office/officeart/2005/8/layout/process1"/>
    <dgm:cxn modelId="{C38138AC-E6F6-6B4C-B6BD-889FFE49C7A1}" type="presParOf" srcId="{FDB4D258-03F6-9E4E-8B0F-29C5D7425272}" destId="{07D902DD-E65D-F24E-AE2C-85E8B23412C4}" srcOrd="6" destOrd="0" presId="urn:microsoft.com/office/officeart/2005/8/layout/process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9D648526-49BB-F844-9216-8C32561E7F07}">
      <dsp:nvSpPr>
        <dsp:cNvPr id="0" name=""/>
        <dsp:cNvSpPr/>
      </dsp:nvSpPr>
      <dsp:spPr>
        <a:xfrm>
          <a:off x="65507" y="28560"/>
          <a:ext cx="878458" cy="52707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45720" tIns="45720" rIns="45720" bIns="4572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1200" kern="1200"/>
            <a:t>4 uger Hypertrofi </a:t>
          </a:r>
        </a:p>
      </dsp:txBody>
      <dsp:txXfrm>
        <a:off x="80944" y="43997"/>
        <a:ext cx="847584" cy="496200"/>
      </dsp:txXfrm>
    </dsp:sp>
    <dsp:sp modelId="{E62B295A-D471-6D4D-8D67-A0CC64AF5D1C}">
      <dsp:nvSpPr>
        <dsp:cNvPr id="0" name=""/>
        <dsp:cNvSpPr/>
      </dsp:nvSpPr>
      <dsp:spPr>
        <a:xfrm rot="122969">
          <a:off x="990505" y="202320"/>
          <a:ext cx="98794" cy="217857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en-US" sz="900" kern="1200"/>
        </a:p>
      </dsp:txBody>
      <dsp:txXfrm>
        <a:off x="990514" y="245361"/>
        <a:ext cx="69156" cy="130715"/>
      </dsp:txXfrm>
    </dsp:sp>
    <dsp:sp modelId="{EC5441B4-5B7E-4147-86AB-7BEFB82234A3}">
      <dsp:nvSpPr>
        <dsp:cNvPr id="0" name=""/>
        <dsp:cNvSpPr/>
      </dsp:nvSpPr>
      <dsp:spPr>
        <a:xfrm>
          <a:off x="1130251" y="66662"/>
          <a:ext cx="878458" cy="52707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45720" tIns="45720" rIns="45720" bIns="4572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1200" kern="1200"/>
            <a:t>4 Uger Hypertrofi</a:t>
          </a:r>
        </a:p>
      </dsp:txBody>
      <dsp:txXfrm>
        <a:off x="1145688" y="82099"/>
        <a:ext cx="847584" cy="496200"/>
      </dsp:txXfrm>
    </dsp:sp>
    <dsp:sp modelId="{FDFD7A75-56F5-CC49-A4FF-1742FEEC4884}">
      <dsp:nvSpPr>
        <dsp:cNvPr id="0" name=""/>
        <dsp:cNvSpPr/>
      </dsp:nvSpPr>
      <dsp:spPr>
        <a:xfrm rot="74853">
          <a:off x="2080661" y="234065"/>
          <a:ext cx="152613" cy="217857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en-US" sz="900" kern="1200"/>
        </a:p>
      </dsp:txBody>
      <dsp:txXfrm>
        <a:off x="2080666" y="277138"/>
        <a:ext cx="106829" cy="130715"/>
      </dsp:txXfrm>
    </dsp:sp>
    <dsp:sp modelId="{F740443A-2590-FC45-BE34-7EB504199C15}">
      <dsp:nvSpPr>
        <dsp:cNvPr id="0" name=""/>
        <dsp:cNvSpPr/>
      </dsp:nvSpPr>
      <dsp:spPr>
        <a:xfrm>
          <a:off x="2296590" y="92062"/>
          <a:ext cx="878458" cy="52707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45720" tIns="45720" rIns="45720" bIns="4572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1200" kern="1200"/>
            <a:t>4 UgerStyrke</a:t>
          </a:r>
        </a:p>
      </dsp:txBody>
      <dsp:txXfrm>
        <a:off x="2312027" y="107499"/>
        <a:ext cx="847584" cy="496200"/>
      </dsp:txXfrm>
    </dsp:sp>
    <dsp:sp modelId="{5A8BEA0D-3CD4-BF41-B95F-4E30EB5FC76C}">
      <dsp:nvSpPr>
        <dsp:cNvPr id="0" name=""/>
        <dsp:cNvSpPr/>
      </dsp:nvSpPr>
      <dsp:spPr>
        <a:xfrm rot="70989">
          <a:off x="3262874" y="259479"/>
          <a:ext cx="186272" cy="217857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en-US" sz="900" kern="1200"/>
        </a:p>
      </dsp:txBody>
      <dsp:txXfrm>
        <a:off x="3262880" y="302473"/>
        <a:ext cx="130390" cy="130715"/>
      </dsp:txXfrm>
    </dsp:sp>
    <dsp:sp modelId="{07D902DD-E65D-F24E-AE2C-85E8B23412C4}">
      <dsp:nvSpPr>
        <dsp:cNvPr id="0" name=""/>
        <dsp:cNvSpPr/>
      </dsp:nvSpPr>
      <dsp:spPr>
        <a:xfrm>
          <a:off x="3526431" y="117462"/>
          <a:ext cx="878458" cy="52707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45720" tIns="45720" rIns="45720" bIns="4572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1200" kern="1200"/>
            <a:t>Forfra</a:t>
          </a:r>
        </a:p>
      </dsp:txBody>
      <dsp:txXfrm>
        <a:off x="3541868" y="132899"/>
        <a:ext cx="847584" cy="496200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process1">
  <dgm:title val=""/>
  <dgm:desc val=""/>
  <dgm:catLst>
    <dgm:cat type="process" pri="1000"/>
    <dgm:cat type="convert" pri="15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ptType="node" refType="w"/>
      <dgm:constr type="h" for="ch" ptType="node" op="equ"/>
      <dgm:constr type="primFontSz" for="ch" ptType="node" op="equ" val="65"/>
      <dgm:constr type="w" for="ch" ptType="sibTrans" refType="w" refFor="ch" refPtType="node" op="equ" fact="0.4"/>
      <dgm:constr type="h" for="ch" ptType="sibTrans" op="equ"/>
      <dgm:constr type="primFontSz" for="des" forName="connectorText" op="equ" val="55"/>
      <dgm:constr type="primFontSz" for="des" forName="connectorText" refType="primFontSz" refFor="ch" refPtType="node" op="lte" fact="0.8"/>
    </dgm:constrLst>
    <dgm:ruleLst/>
    <dgm:forEach name="nodesForEach" axis="ch" ptType="node">
      <dgm:layoutNode name="node">
        <dgm:varLst>
          <dgm:bulletEnabled val="1"/>
        </dgm:varLst>
        <dgm:alg type="tx"/>
        <dgm:shape xmlns:r="http://schemas.openxmlformats.org/officeDocument/2006/relationships" type="roundRect" r:blip="">
          <dgm:adjLst>
            <dgm:adj idx="1" val="0.1"/>
          </dgm:adjLst>
        </dgm:shape>
        <dgm:presOf axis="desOrSelf" ptType="node"/>
        <dgm:constrLst>
          <dgm:constr type="h" refType="w" fact="0.6"/>
          <dgm:constr type="tMarg" refType="primFontSz" fact="0.3"/>
          <dgm:constr type="bMarg" refType="primFontSz" fact="0.3"/>
          <dgm:constr type="lMarg" refType="primFontSz" fact="0.3"/>
          <dgm:constr type="rMarg" refType="primFontSz" fact="0.3"/>
        </dgm:constrLst>
        <dgm:ruleLst>
          <dgm:rule type="primFontSz" val="18" fact="NaN" max="NaN"/>
          <dgm:rule type="h" val="NaN" fact="1.5" max="NaN"/>
          <dgm:rule type="primFontSz" val="5" fact="NaN" max="NaN"/>
          <dgm:rule type="h" val="INF" fact="NaN" max="NaN"/>
        </dgm:ruleLst>
      </dgm:layoutNode>
      <dgm:forEach name="sibTransForEach" axis="followSib" ptType="sibTrans" cnt="1">
        <dgm:layoutNode name="sibTrans">
          <dgm:alg type="conn">
            <dgm:param type="begPts" val="auto"/>
            <dgm:param type="endPts" val="auto"/>
          </dgm:alg>
          <dgm:shape xmlns:r="http://schemas.openxmlformats.org/officeDocument/2006/relationships" type="conn" r:blip="">
            <dgm:adjLst/>
          </dgm:shape>
          <dgm:presOf axis="self"/>
          <dgm:constrLst>
            <dgm:constr type="h" refType="w" fact="0.62"/>
            <dgm:constr type="connDist"/>
            <dgm:constr type="begPad" refType="connDist" fact="0.25"/>
            <dgm:constr type="endPad" refType="connDist" fact="0.22"/>
          </dgm:constrLst>
          <dgm:ruleLst/>
          <dgm:layoutNode name="connectorText">
            <dgm:alg type="tx">
              <dgm:param type="autoTxRot" val="grav"/>
            </dgm:alg>
            <dgm:shape xmlns:r="http://schemas.openxmlformats.org/officeDocument/2006/relationships" type="conn" r:blip="" hideGeom="1">
              <dgm:adjLst/>
            </dgm:shape>
            <dgm:presOf axis="self"/>
            <dgm:constrLst>
              <dgm:constr type="lMarg"/>
              <dgm:constr type="rMarg"/>
              <dgm:constr type="tMarg"/>
              <dgm:constr type="bMarg"/>
            </dgm:constrLst>
            <dgm:ruleLst>
              <dgm:rule type="primFontSz" val="5" fact="NaN" max="NaN"/>
            </dgm:ruleLst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4">
  <dgm:title val=""/>
  <dgm:desc val=""/>
  <dgm:catLst>
    <dgm:cat type="simple" pri="104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4" Type="http://schemas.openxmlformats.org/officeDocument/2006/relationships/diagramColors" Target="../diagrams/colors1.xml"/><Relationship Id="rId5" Type="http://schemas.microsoft.com/office/2007/relationships/diagramDrawing" Target="../diagrams/drawing1.xml"/><Relationship Id="rId1" Type="http://schemas.openxmlformats.org/officeDocument/2006/relationships/diagramData" Target="../diagrams/data1.xml"/><Relationship Id="rId2" Type="http://schemas.openxmlformats.org/officeDocument/2006/relationships/diagramLayout" Target="../diagrams/layou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0</xdr:rowOff>
    </xdr:from>
    <xdr:to>
      <xdr:col>3</xdr:col>
      <xdr:colOff>666750</xdr:colOff>
      <xdr:row>14</xdr:row>
      <xdr:rowOff>76200</xdr:rowOff>
    </xdr:to>
    <xdr:graphicFrame macro="">
      <xdr:nvGraphicFramePr>
        <xdr:cNvPr id="5" name="Diagram 4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bastiankrarup/Documents/Microsoft%20User%20Data/Office%202011%20AutoRecovery/Sheiko_all_programs%20(version%201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ench_Press_Specialization"/>
      <sheetName val="Program_32 peaking cycle"/>
      <sheetName val="Program_29"/>
      <sheetName val="Program_31"/>
      <sheetName val="Program37"/>
      <sheetName val="Program_30"/>
      <sheetName val="CMS_Base_and_Competition"/>
      <sheetName val="Deload"/>
      <sheetName val="Best_Lifts"/>
      <sheetName val="About"/>
      <sheetName val="Setting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C3">
            <v>105</v>
          </cell>
        </row>
        <row r="4">
          <cell r="C4">
            <v>120</v>
          </cell>
        </row>
        <row r="5">
          <cell r="C5">
            <v>162.5</v>
          </cell>
        </row>
      </sheetData>
      <sheetData sheetId="9" refreshError="1"/>
      <sheetData sheetId="10">
        <row r="1">
          <cell r="B1">
            <v>2.5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0" sqref="C20"/>
    </sheetView>
  </sheetViews>
  <sheetFormatPr baseColWidth="10" defaultRowHeight="15" x14ac:dyDescent="0"/>
  <cols>
    <col min="1" max="1" width="30.83203125" bestFit="1" customWidth="1"/>
  </cols>
  <sheetData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5"/>
  <sheetViews>
    <sheetView workbookViewId="0">
      <selection activeCell="C9" sqref="C9"/>
    </sheetView>
  </sheetViews>
  <sheetFormatPr baseColWidth="10" defaultRowHeight="15" x14ac:dyDescent="0"/>
  <cols>
    <col min="1" max="1" width="33.33203125" bestFit="1" customWidth="1"/>
    <col min="4" max="5" width="13.6640625" bestFit="1" customWidth="1"/>
    <col min="6" max="6" width="16.5" bestFit="1" customWidth="1"/>
    <col min="7" max="7" width="14.1640625" bestFit="1" customWidth="1"/>
    <col min="8" max="8" width="17" bestFit="1" customWidth="1"/>
  </cols>
  <sheetData>
    <row r="2" spans="1:8" ht="25">
      <c r="A2" s="4" t="s">
        <v>64</v>
      </c>
      <c r="E2" t="s">
        <v>129</v>
      </c>
      <c r="F2" t="s">
        <v>130</v>
      </c>
      <c r="G2" t="s">
        <v>131</v>
      </c>
      <c r="H2" t="s">
        <v>129</v>
      </c>
    </row>
    <row r="3" spans="1:8">
      <c r="A3" s="1" t="s">
        <v>133</v>
      </c>
      <c r="B3" t="s">
        <v>132</v>
      </c>
      <c r="E3" t="s">
        <v>14</v>
      </c>
      <c r="F3" t="s">
        <v>44</v>
      </c>
      <c r="G3" t="s">
        <v>51</v>
      </c>
      <c r="H3" t="s">
        <v>23</v>
      </c>
    </row>
    <row r="4" spans="1:8">
      <c r="D4" t="s">
        <v>9</v>
      </c>
      <c r="E4" t="s">
        <v>15</v>
      </c>
      <c r="F4" t="s">
        <v>45</v>
      </c>
      <c r="G4" t="s">
        <v>49</v>
      </c>
      <c r="H4" t="s">
        <v>19</v>
      </c>
    </row>
    <row r="5" spans="1:8">
      <c r="A5" t="s">
        <v>13</v>
      </c>
      <c r="B5" t="s">
        <v>52</v>
      </c>
      <c r="D5" t="s">
        <v>10</v>
      </c>
      <c r="E5" t="s">
        <v>16</v>
      </c>
      <c r="F5" t="s">
        <v>46</v>
      </c>
      <c r="G5" t="s">
        <v>47</v>
      </c>
      <c r="H5" t="s">
        <v>20</v>
      </c>
    </row>
    <row r="6" spans="1:8">
      <c r="A6" t="s">
        <v>27</v>
      </c>
      <c r="D6" t="s">
        <v>11</v>
      </c>
      <c r="E6" t="s">
        <v>17</v>
      </c>
      <c r="F6" t="s">
        <v>47</v>
      </c>
      <c r="G6" t="s">
        <v>48</v>
      </c>
      <c r="H6" t="s">
        <v>21</v>
      </c>
    </row>
    <row r="7" spans="1:8">
      <c r="A7" t="s">
        <v>1</v>
      </c>
      <c r="D7" t="s">
        <v>12</v>
      </c>
      <c r="E7" t="s">
        <v>18</v>
      </c>
      <c r="F7" t="s">
        <v>48</v>
      </c>
      <c r="G7" t="s">
        <v>50</v>
      </c>
      <c r="H7" t="s">
        <v>22</v>
      </c>
    </row>
    <row r="8" spans="1:8">
      <c r="A8" t="s">
        <v>24</v>
      </c>
      <c r="B8" t="s">
        <v>53</v>
      </c>
    </row>
    <row r="9" spans="1:8">
      <c r="A9" t="s">
        <v>25</v>
      </c>
    </row>
    <row r="10" spans="1:8">
      <c r="A10" t="s">
        <v>26</v>
      </c>
    </row>
    <row r="11" spans="1:8">
      <c r="A11" t="s">
        <v>2</v>
      </c>
    </row>
    <row r="12" spans="1:8">
      <c r="A12" t="s">
        <v>3</v>
      </c>
    </row>
    <row r="13" spans="1:8">
      <c r="A13" s="3" t="s">
        <v>61</v>
      </c>
    </row>
    <row r="14" spans="1:8">
      <c r="A14" s="3" t="s">
        <v>42</v>
      </c>
      <c r="B14" t="s">
        <v>56</v>
      </c>
    </row>
    <row r="15" spans="1:8">
      <c r="A15" s="3" t="s">
        <v>43</v>
      </c>
    </row>
    <row r="18" spans="1:2">
      <c r="A18" s="1" t="s">
        <v>4</v>
      </c>
    </row>
    <row r="20" spans="1:2">
      <c r="A20" t="s">
        <v>28</v>
      </c>
    </row>
    <row r="21" spans="1:2">
      <c r="A21" t="s">
        <v>29</v>
      </c>
    </row>
    <row r="22" spans="1:2">
      <c r="A22" t="s">
        <v>55</v>
      </c>
      <c r="B22" t="s">
        <v>56</v>
      </c>
    </row>
    <row r="23" spans="1:2">
      <c r="A23" t="s">
        <v>54</v>
      </c>
    </row>
    <row r="24" spans="1:2">
      <c r="A24" t="s">
        <v>30</v>
      </c>
    </row>
    <row r="25" spans="1:2">
      <c r="A25" t="s">
        <v>62</v>
      </c>
    </row>
    <row r="26" spans="1:2">
      <c r="A26" t="s">
        <v>63</v>
      </c>
    </row>
    <row r="27" spans="1:2">
      <c r="A27" t="s">
        <v>6</v>
      </c>
    </row>
    <row r="29" spans="1:2">
      <c r="A29" t="s">
        <v>7</v>
      </c>
    </row>
    <row r="32" spans="1:2">
      <c r="A32" s="34" t="s">
        <v>140</v>
      </c>
    </row>
    <row r="33" spans="1:2">
      <c r="A33" s="3"/>
      <c r="B33" s="3"/>
    </row>
    <row r="34" spans="1:2">
      <c r="A34" s="3" t="s">
        <v>38</v>
      </c>
      <c r="B34" s="3"/>
    </row>
    <row r="35" spans="1:2">
      <c r="A35" s="3" t="s">
        <v>39</v>
      </c>
      <c r="B35" s="3" t="s">
        <v>58</v>
      </c>
    </row>
    <row r="36" spans="1:2">
      <c r="A36" s="3" t="s">
        <v>40</v>
      </c>
      <c r="B36" s="3" t="s">
        <v>56</v>
      </c>
    </row>
    <row r="37" spans="1:2">
      <c r="A37" s="3" t="s">
        <v>41</v>
      </c>
      <c r="B37" s="3"/>
    </row>
    <row r="38" spans="1:2">
      <c r="A38" s="3" t="s">
        <v>134</v>
      </c>
      <c r="B38" s="3"/>
    </row>
    <row r="39" spans="1:2">
      <c r="A39" s="3" t="s">
        <v>135</v>
      </c>
      <c r="B39" s="3" t="s">
        <v>56</v>
      </c>
    </row>
    <row r="40" spans="1:2">
      <c r="A40" s="3" t="s">
        <v>136</v>
      </c>
    </row>
    <row r="44" spans="1:2">
      <c r="A44" s="1" t="s">
        <v>141</v>
      </c>
    </row>
    <row r="46" spans="1:2">
      <c r="A46" t="s">
        <v>57</v>
      </c>
    </row>
    <row r="47" spans="1:2">
      <c r="A47" t="s">
        <v>31</v>
      </c>
    </row>
    <row r="48" spans="1:2">
      <c r="A48" t="s">
        <v>1</v>
      </c>
    </row>
    <row r="49" spans="1:2">
      <c r="A49" t="s">
        <v>32</v>
      </c>
    </row>
    <row r="50" spans="1:2">
      <c r="A50" t="s">
        <v>33</v>
      </c>
      <c r="B50" t="s">
        <v>58</v>
      </c>
    </row>
    <row r="51" spans="1:2">
      <c r="A51" t="s">
        <v>34</v>
      </c>
    </row>
    <row r="52" spans="1:2">
      <c r="A52" t="s">
        <v>59</v>
      </c>
      <c r="B52" t="s">
        <v>53</v>
      </c>
    </row>
    <row r="53" spans="1:2">
      <c r="A53" t="s">
        <v>61</v>
      </c>
    </row>
    <row r="54" spans="1:2">
      <c r="A54" t="s">
        <v>42</v>
      </c>
    </row>
    <row r="55" spans="1:2">
      <c r="A55" t="s">
        <v>43</v>
      </c>
    </row>
    <row r="57" spans="1:2">
      <c r="A57" s="1" t="s">
        <v>142</v>
      </c>
      <c r="B57" s="3"/>
    </row>
    <row r="59" spans="1:2">
      <c r="A59" t="s">
        <v>35</v>
      </c>
    </row>
    <row r="60" spans="1:2">
      <c r="A60" t="s">
        <v>36</v>
      </c>
      <c r="B60" t="s">
        <v>56</v>
      </c>
    </row>
    <row r="61" spans="1:2">
      <c r="A61" t="s">
        <v>60</v>
      </c>
    </row>
    <row r="62" spans="1:2">
      <c r="A62" t="s">
        <v>37</v>
      </c>
      <c r="B62" t="s">
        <v>128</v>
      </c>
    </row>
    <row r="63" spans="1:2">
      <c r="A63" t="s">
        <v>139</v>
      </c>
    </row>
    <row r="64" spans="1:2">
      <c r="A64" s="2" t="s">
        <v>138</v>
      </c>
    </row>
    <row r="65" spans="1:2">
      <c r="A65" t="s">
        <v>137</v>
      </c>
      <c r="B65" t="s">
        <v>56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C16" sqref="C16"/>
    </sheetView>
  </sheetViews>
  <sheetFormatPr baseColWidth="10" defaultRowHeight="15" x14ac:dyDescent="0"/>
  <cols>
    <col min="1" max="1" width="22.83203125" bestFit="1" customWidth="1"/>
  </cols>
  <sheetData>
    <row r="1" spans="1:9" ht="16" thickBot="1">
      <c r="A1" s="57" t="s">
        <v>143</v>
      </c>
      <c r="B1" s="58"/>
      <c r="C1" s="58"/>
      <c r="D1" s="59"/>
      <c r="F1" t="s">
        <v>144</v>
      </c>
    </row>
    <row r="2" spans="1:9" ht="16" thickBot="1">
      <c r="A2" s="35" t="s">
        <v>145</v>
      </c>
      <c r="B2" s="36"/>
      <c r="C2" s="37" t="s">
        <v>146</v>
      </c>
      <c r="D2" s="38" t="s">
        <v>147</v>
      </c>
      <c r="F2" t="s">
        <v>148</v>
      </c>
    </row>
    <row r="3" spans="1:9" ht="16" thickBot="1">
      <c r="A3" s="39" t="s">
        <v>149</v>
      </c>
      <c r="B3" s="40"/>
      <c r="C3" s="41">
        <v>100</v>
      </c>
      <c r="D3" s="42">
        <v>2.5</v>
      </c>
      <c r="F3" t="s">
        <v>150</v>
      </c>
    </row>
    <row r="4" spans="1:9" ht="16" thickBot="1"/>
    <row r="5" spans="1:9">
      <c r="A5" s="43"/>
      <c r="B5" s="44" t="s">
        <v>65</v>
      </c>
      <c r="C5" s="45"/>
      <c r="D5" s="46" t="s">
        <v>66</v>
      </c>
      <c r="E5" s="46"/>
      <c r="F5" s="44" t="s">
        <v>67</v>
      </c>
      <c r="G5" s="45"/>
      <c r="H5" s="44" t="s">
        <v>68</v>
      </c>
      <c r="I5" s="45"/>
    </row>
    <row r="6" spans="1:9" ht="16" thickBot="1">
      <c r="A6" s="47"/>
      <c r="B6" s="48" t="s">
        <v>151</v>
      </c>
      <c r="C6" s="49" t="s">
        <v>152</v>
      </c>
      <c r="D6" s="50" t="s">
        <v>151</v>
      </c>
      <c r="E6" s="50" t="s">
        <v>152</v>
      </c>
      <c r="F6" s="48" t="s">
        <v>151</v>
      </c>
      <c r="G6" s="49" t="s">
        <v>152</v>
      </c>
      <c r="H6" s="48" t="s">
        <v>151</v>
      </c>
      <c r="I6" s="49" t="s">
        <v>152</v>
      </c>
    </row>
    <row r="7" spans="1:9">
      <c r="A7" s="51" t="s">
        <v>9</v>
      </c>
      <c r="B7" s="52" t="s">
        <v>153</v>
      </c>
      <c r="C7" s="52">
        <f>ROUND((0.7*$C$3)/$D$3,0)*$D$3</f>
        <v>70</v>
      </c>
      <c r="D7" s="53" t="s">
        <v>154</v>
      </c>
      <c r="E7" s="52">
        <f>ROUND((0.75*$C$3)/$D$3,0)*$D$3</f>
        <v>75</v>
      </c>
      <c r="F7" s="53" t="s">
        <v>155</v>
      </c>
      <c r="G7" s="52">
        <f>ROUND((0.8*$C$3)/$D$3,0)*$D$3</f>
        <v>80</v>
      </c>
      <c r="H7" s="53" t="s">
        <v>156</v>
      </c>
      <c r="I7" s="45">
        <f>ROUND((0.85*$C$3)/$D$3,0)*$D$3</f>
        <v>85</v>
      </c>
    </row>
    <row r="8" spans="1:9">
      <c r="A8" s="51" t="s">
        <v>10</v>
      </c>
      <c r="B8" s="52" t="s">
        <v>153</v>
      </c>
      <c r="C8" s="52">
        <f>ROUND((0.7*$C$3+(IF($C$3&gt;150, 10, 5)))/$D$3,0)*$D$3</f>
        <v>75</v>
      </c>
      <c r="D8" s="54" t="s">
        <v>154</v>
      </c>
      <c r="E8" s="52">
        <f>ROUND((0.75*$C$3+(IF($C$3&gt;150, 10, 5)))/$D$3,0)*$D$3</f>
        <v>80</v>
      </c>
      <c r="F8" s="54" t="s">
        <v>155</v>
      </c>
      <c r="G8" s="52">
        <f>ROUND((0.8*$C$3+(IF($C$3&gt;150, 10, 5)))/$D$3,0)*$D$3</f>
        <v>85</v>
      </c>
      <c r="H8" s="54" t="s">
        <v>156</v>
      </c>
      <c r="I8" s="55">
        <f>ROUND((0.85*$C$3+(IF($C$3&gt;150, 10, 5)))/$D$3,0)*$D$3</f>
        <v>90</v>
      </c>
    </row>
    <row r="9" spans="1:9" ht="16" thickBot="1">
      <c r="A9" s="47" t="s">
        <v>11</v>
      </c>
      <c r="B9" s="50" t="s">
        <v>153</v>
      </c>
      <c r="C9" s="50">
        <f>ROUND((0.7*$C$3+(IF($C$3&gt;150, 15, 7.5)))/$D$3,0)*$D$3</f>
        <v>77.5</v>
      </c>
      <c r="D9" s="56" t="s">
        <v>154</v>
      </c>
      <c r="E9" s="50">
        <f>ROUND((0.75*$C$3+(IF($C$3&gt;150, 15, 7.5)))/$D$3,0)*$D$3</f>
        <v>82.5</v>
      </c>
      <c r="F9" s="56" t="s">
        <v>155</v>
      </c>
      <c r="G9" s="50">
        <f>ROUND((0.8*$C$3+(IF($C$3&gt;150, 15, 7.5)))/$D$3,0)*$D$3</f>
        <v>87.5</v>
      </c>
      <c r="H9" s="56" t="s">
        <v>156</v>
      </c>
      <c r="I9" s="49">
        <f>ROUND((0.85*$C$3+(IF($C$3&gt;150, 15, 7.5)))/$D$3,0)*$D$3</f>
        <v>92.5</v>
      </c>
    </row>
    <row r="10" spans="1:9">
      <c r="A10" t="s">
        <v>69</v>
      </c>
    </row>
    <row r="12" spans="1:9">
      <c r="A12" s="1" t="s">
        <v>70</v>
      </c>
    </row>
    <row r="14" spans="1:9">
      <c r="A14" t="s">
        <v>71</v>
      </c>
      <c r="B14" t="s">
        <v>76</v>
      </c>
    </row>
    <row r="15" spans="1:9">
      <c r="A15" t="s">
        <v>72</v>
      </c>
      <c r="B15" t="s">
        <v>77</v>
      </c>
    </row>
    <row r="16" spans="1:9">
      <c r="A16" t="s">
        <v>73</v>
      </c>
      <c r="B16" t="s">
        <v>78</v>
      </c>
    </row>
    <row r="17" spans="1:2">
      <c r="A17" t="s">
        <v>74</v>
      </c>
      <c r="B17" t="s">
        <v>78</v>
      </c>
    </row>
    <row r="18" spans="1:2">
      <c r="A18" t="s">
        <v>75</v>
      </c>
      <c r="B18" t="s">
        <v>78</v>
      </c>
    </row>
    <row r="20" spans="1:2">
      <c r="A20" s="1" t="s">
        <v>79</v>
      </c>
    </row>
    <row r="21" spans="1:2">
      <c r="A21" t="s">
        <v>71</v>
      </c>
      <c r="B21" t="s">
        <v>84</v>
      </c>
    </row>
    <row r="22" spans="1:2">
      <c r="A22" t="s">
        <v>80</v>
      </c>
      <c r="B22" t="s">
        <v>85</v>
      </c>
    </row>
    <row r="23" spans="1:2">
      <c r="A23" t="s">
        <v>81</v>
      </c>
      <c r="B23" t="s">
        <v>78</v>
      </c>
    </row>
    <row r="24" spans="1:2">
      <c r="A24" t="s">
        <v>82</v>
      </c>
      <c r="B24" t="s">
        <v>78</v>
      </c>
    </row>
    <row r="25" spans="1:2">
      <c r="A25" t="s">
        <v>83</v>
      </c>
      <c r="B25" t="s">
        <v>86</v>
      </c>
    </row>
    <row r="28" spans="1:2">
      <c r="A28" s="1" t="s">
        <v>90</v>
      </c>
    </row>
    <row r="29" spans="1:2">
      <c r="A29" t="s">
        <v>71</v>
      </c>
      <c r="B29" s="3" t="s">
        <v>88</v>
      </c>
    </row>
    <row r="30" spans="1:2">
      <c r="A30" t="s">
        <v>87</v>
      </c>
      <c r="B30" s="3" t="s">
        <v>89</v>
      </c>
    </row>
    <row r="31" spans="1:2">
      <c r="A31" t="s">
        <v>73</v>
      </c>
      <c r="B31" s="3" t="s">
        <v>89</v>
      </c>
    </row>
    <row r="32" spans="1:2">
      <c r="A32" t="s">
        <v>74</v>
      </c>
      <c r="B32" s="3" t="s">
        <v>89</v>
      </c>
    </row>
    <row r="33" spans="1:2">
      <c r="A33" t="s">
        <v>75</v>
      </c>
      <c r="B33" s="3" t="s">
        <v>89</v>
      </c>
    </row>
    <row r="35" spans="1:2">
      <c r="A35" s="1" t="s">
        <v>91</v>
      </c>
    </row>
    <row r="36" spans="1:2">
      <c r="A36" t="s">
        <v>71</v>
      </c>
      <c r="B36" t="s">
        <v>93</v>
      </c>
    </row>
    <row r="37" spans="1:2">
      <c r="A37" t="s">
        <v>92</v>
      </c>
      <c r="B37" t="s">
        <v>77</v>
      </c>
    </row>
    <row r="38" spans="1:2">
      <c r="A38" t="s">
        <v>81</v>
      </c>
      <c r="B38" t="s">
        <v>89</v>
      </c>
    </row>
    <row r="39" spans="1:2">
      <c r="A39" t="s">
        <v>82</v>
      </c>
      <c r="B39" t="s">
        <v>89</v>
      </c>
    </row>
    <row r="40" spans="1:2">
      <c r="A40" t="s">
        <v>83</v>
      </c>
      <c r="B40" t="s">
        <v>94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01"/>
  <sheetViews>
    <sheetView tabSelected="1" workbookViewId="0">
      <selection activeCell="G12" sqref="G12"/>
    </sheetView>
  </sheetViews>
  <sheetFormatPr baseColWidth="10" defaultRowHeight="15" x14ac:dyDescent="0"/>
  <sheetData>
    <row r="1" spans="1:17" ht="21" thickBot="1">
      <c r="A1" s="5" t="s">
        <v>95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>
      <c r="A2" s="6"/>
      <c r="B2" s="7"/>
      <c r="C2" s="7"/>
      <c r="D2" s="7"/>
      <c r="E2" s="7"/>
      <c r="F2" s="8"/>
      <c r="G2" s="9"/>
      <c r="H2" s="9"/>
      <c r="I2" s="6"/>
      <c r="J2" s="6"/>
      <c r="K2" s="6"/>
      <c r="L2" s="6"/>
      <c r="M2" s="6"/>
      <c r="N2" s="6"/>
      <c r="O2" s="6"/>
      <c r="P2" s="6"/>
      <c r="Q2" s="6"/>
    </row>
    <row r="3" spans="1:17" ht="16" thickBot="1">
      <c r="A3" s="6"/>
      <c r="B3" s="7"/>
      <c r="C3" s="7"/>
      <c r="D3" s="7"/>
      <c r="E3" s="7"/>
      <c r="F3" s="8"/>
      <c r="G3" s="9"/>
      <c r="H3" s="9"/>
      <c r="I3" s="6"/>
      <c r="J3" s="6"/>
      <c r="K3" s="6"/>
      <c r="L3" s="6"/>
      <c r="M3" s="6"/>
      <c r="N3" s="6"/>
      <c r="O3" s="6"/>
      <c r="P3" s="6"/>
      <c r="Q3" s="6"/>
    </row>
    <row r="4" spans="1:17" ht="17" thickBot="1">
      <c r="A4" s="10" t="s">
        <v>96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17">
      <c r="A5" s="6"/>
      <c r="B5" s="7"/>
      <c r="C5" s="7"/>
      <c r="D5" s="7"/>
      <c r="E5" s="7"/>
      <c r="F5" s="8"/>
      <c r="G5" s="9"/>
      <c r="H5" s="9"/>
      <c r="I5" s="6"/>
      <c r="J5" s="6"/>
      <c r="K5" s="6"/>
      <c r="L5" s="6"/>
      <c r="M5" s="6"/>
      <c r="N5" s="6"/>
      <c r="O5" s="6"/>
      <c r="P5" s="6"/>
      <c r="Q5" s="6"/>
    </row>
    <row r="6" spans="1:17">
      <c r="A6" s="11" t="s">
        <v>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>
      <c r="A7" s="12"/>
      <c r="B7" s="13"/>
      <c r="C7" s="13"/>
      <c r="D7" s="13"/>
      <c r="E7" s="13"/>
      <c r="F7" s="14"/>
      <c r="G7" s="15"/>
      <c r="H7" s="15"/>
      <c r="I7" s="16"/>
      <c r="J7" s="16"/>
      <c r="K7" s="16"/>
      <c r="L7" s="16"/>
      <c r="M7" s="16"/>
      <c r="N7" s="16"/>
      <c r="O7" s="16"/>
      <c r="P7" s="16"/>
      <c r="Q7" s="17"/>
    </row>
    <row r="8" spans="1:17">
      <c r="A8" s="12"/>
      <c r="B8" s="18">
        <v>1</v>
      </c>
      <c r="C8" s="18" t="s">
        <v>97</v>
      </c>
      <c r="D8" s="18">
        <v>5</v>
      </c>
      <c r="E8" s="18" t="s">
        <v>98</v>
      </c>
      <c r="F8" s="19">
        <v>0.5</v>
      </c>
      <c r="G8" s="20">
        <f>ROUND((F8*[1]Best_Lifts!$C$3)/[1]Settings!$B$1,0)*[1]Settings!$B$1</f>
        <v>52.5</v>
      </c>
      <c r="H8" s="15"/>
      <c r="I8" s="21"/>
      <c r="J8" s="16"/>
      <c r="K8" s="22"/>
      <c r="L8" s="16"/>
      <c r="M8" s="16"/>
      <c r="N8" s="16"/>
      <c r="O8" s="16"/>
      <c r="P8" s="16"/>
      <c r="Q8" s="23"/>
    </row>
    <row r="9" spans="1:17">
      <c r="A9" s="12"/>
      <c r="B9" s="18">
        <v>2</v>
      </c>
      <c r="C9" s="18" t="s">
        <v>97</v>
      </c>
      <c r="D9" s="18">
        <v>4</v>
      </c>
      <c r="E9" s="18" t="s">
        <v>98</v>
      </c>
      <c r="F9" s="19">
        <v>0.60000000000000009</v>
      </c>
      <c r="G9" s="20">
        <f>ROUND((F9*[1]Best_Lifts!$C$3)/[1]Settings!$B$1,0)*[1]Settings!$B$1</f>
        <v>62.5</v>
      </c>
      <c r="H9" s="15"/>
      <c r="I9" s="21"/>
      <c r="J9" s="21"/>
      <c r="K9" s="16"/>
      <c r="L9" s="16"/>
      <c r="M9" s="16"/>
      <c r="N9" s="16"/>
      <c r="O9" s="16"/>
      <c r="P9" s="16"/>
      <c r="Q9" s="23"/>
    </row>
    <row r="10" spans="1:17">
      <c r="A10" s="12"/>
      <c r="B10" s="18">
        <v>2</v>
      </c>
      <c r="C10" s="18" t="s">
        <v>97</v>
      </c>
      <c r="D10" s="18">
        <v>3</v>
      </c>
      <c r="E10" s="18" t="s">
        <v>98</v>
      </c>
      <c r="F10" s="19">
        <v>0.7</v>
      </c>
      <c r="G10" s="20">
        <f>ROUND((F10*[1]Best_Lifts!$C$3)/[1]Settings!$B$1,0)*[1]Settings!$B$1</f>
        <v>72.5</v>
      </c>
      <c r="H10" s="15"/>
      <c r="I10" s="21"/>
      <c r="J10" s="21"/>
      <c r="K10" s="16"/>
      <c r="L10" s="16"/>
      <c r="M10" s="16"/>
      <c r="N10" s="16"/>
      <c r="O10" s="16"/>
      <c r="P10" s="16"/>
      <c r="Q10" s="23"/>
    </row>
    <row r="11" spans="1:17">
      <c r="A11" s="12"/>
      <c r="B11" s="18">
        <v>5</v>
      </c>
      <c r="C11" s="18" t="s">
        <v>97</v>
      </c>
      <c r="D11" s="18">
        <v>3</v>
      </c>
      <c r="E11" s="18" t="s">
        <v>98</v>
      </c>
      <c r="F11" s="19">
        <v>0.75</v>
      </c>
      <c r="G11" s="20">
        <f>ROUND((F11*[1]Best_Lifts!$C$3)/[1]Settings!$B$1,0)*[1]Settings!$B$1</f>
        <v>80</v>
      </c>
      <c r="H11" s="15"/>
      <c r="I11" s="21"/>
      <c r="J11" s="21"/>
      <c r="K11" s="21"/>
      <c r="L11" s="21"/>
      <c r="M11" s="21"/>
      <c r="N11" s="16"/>
      <c r="O11" s="16"/>
      <c r="P11" s="16"/>
      <c r="Q11" s="23"/>
    </row>
    <row r="12" spans="1:17">
      <c r="A12" s="12"/>
      <c r="B12" s="13"/>
      <c r="C12" s="13"/>
      <c r="D12" s="13"/>
      <c r="E12" s="13"/>
      <c r="F12" s="14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24"/>
    </row>
    <row r="13" spans="1:17">
      <c r="A13" s="11" t="s">
        <v>0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1:17">
      <c r="A14" s="12"/>
      <c r="B14" s="13"/>
      <c r="C14" s="13"/>
      <c r="D14" s="13"/>
      <c r="E14" s="13"/>
      <c r="F14" s="14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7"/>
    </row>
    <row r="15" spans="1:17">
      <c r="A15" s="12"/>
      <c r="B15" s="18">
        <v>1</v>
      </c>
      <c r="C15" s="18" t="s">
        <v>97</v>
      </c>
      <c r="D15" s="18">
        <v>5</v>
      </c>
      <c r="E15" s="18" t="s">
        <v>98</v>
      </c>
      <c r="F15" s="19">
        <v>0.5</v>
      </c>
      <c r="G15" s="20">
        <f>ROUND((F15*[1]Best_Lifts!$C$4)/[1]Settings!$B$1,0)*[1]Settings!$B$1</f>
        <v>60</v>
      </c>
      <c r="H15" s="15"/>
      <c r="I15" s="21"/>
      <c r="J15" s="16"/>
      <c r="K15" s="16"/>
      <c r="L15" s="16"/>
      <c r="M15" s="16"/>
      <c r="N15" s="16"/>
      <c r="O15" s="16"/>
      <c r="P15" s="16"/>
      <c r="Q15" s="23"/>
    </row>
    <row r="16" spans="1:17">
      <c r="A16" s="12"/>
      <c r="B16" s="18">
        <v>2</v>
      </c>
      <c r="C16" s="18" t="s">
        <v>97</v>
      </c>
      <c r="D16" s="18">
        <v>5</v>
      </c>
      <c r="E16" s="18" t="s">
        <v>98</v>
      </c>
      <c r="F16" s="19">
        <v>0.60000000000000009</v>
      </c>
      <c r="G16" s="20">
        <f>ROUND((F16*[1]Best_Lifts!$C$4)/[1]Settings!$B$1,0)*[1]Settings!$B$1</f>
        <v>72.5</v>
      </c>
      <c r="H16" s="15"/>
      <c r="I16" s="21"/>
      <c r="J16" s="21"/>
      <c r="K16" s="16"/>
      <c r="L16" s="16"/>
      <c r="M16" s="16"/>
      <c r="N16" s="16"/>
      <c r="O16" s="16"/>
      <c r="P16" s="16"/>
      <c r="Q16" s="23"/>
    </row>
    <row r="17" spans="1:17">
      <c r="A17" s="12"/>
      <c r="B17" s="18">
        <v>5</v>
      </c>
      <c r="C17" s="18" t="s">
        <v>97</v>
      </c>
      <c r="D17" s="18">
        <v>5</v>
      </c>
      <c r="E17" s="18" t="s">
        <v>98</v>
      </c>
      <c r="F17" s="19">
        <v>0.7</v>
      </c>
      <c r="G17" s="20">
        <f>ROUND((F17*[1]Best_Lifts!$C$4)/[1]Settings!$B$1,0)*[1]Settings!$B$1</f>
        <v>85</v>
      </c>
      <c r="H17" s="15"/>
      <c r="I17" s="21"/>
      <c r="J17" s="21"/>
      <c r="K17" s="21"/>
      <c r="L17" s="21"/>
      <c r="M17" s="21"/>
      <c r="N17" s="16"/>
      <c r="O17" s="16"/>
      <c r="P17" s="16"/>
      <c r="Q17" s="23"/>
    </row>
    <row r="18" spans="1:17">
      <c r="A18" s="12"/>
      <c r="B18" s="13"/>
      <c r="C18" s="13"/>
      <c r="D18" s="13"/>
      <c r="E18" s="13"/>
      <c r="F18" s="14"/>
      <c r="G18" s="15"/>
      <c r="H18" s="15"/>
      <c r="I18" s="16"/>
      <c r="J18" s="16"/>
      <c r="K18" s="16"/>
      <c r="L18" s="16"/>
      <c r="M18" s="16"/>
      <c r="N18" s="16"/>
      <c r="O18" s="16"/>
      <c r="P18" s="16"/>
      <c r="Q18" s="24"/>
    </row>
    <row r="19" spans="1:17">
      <c r="A19" s="11" t="s">
        <v>5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spans="1:17">
      <c r="A20" s="12"/>
      <c r="B20" s="13"/>
      <c r="C20" s="13"/>
      <c r="D20" s="13"/>
      <c r="E20" s="13"/>
      <c r="F20" s="14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7"/>
    </row>
    <row r="21" spans="1:17">
      <c r="A21" s="12"/>
      <c r="B21" s="18">
        <v>1</v>
      </c>
      <c r="C21" s="18" t="s">
        <v>97</v>
      </c>
      <c r="D21" s="18">
        <v>6</v>
      </c>
      <c r="E21" s="18" t="s">
        <v>98</v>
      </c>
      <c r="F21" s="19">
        <v>0.5</v>
      </c>
      <c r="G21" s="20">
        <f>ROUND((F21*[1]Best_Lifts!$C$3)/[1]Settings!$B$1,0)*[1]Settings!$B$1</f>
        <v>52.5</v>
      </c>
      <c r="H21" s="15"/>
      <c r="I21" s="21"/>
      <c r="J21" s="16"/>
      <c r="K21" s="16"/>
      <c r="L21" s="16"/>
      <c r="M21" s="16"/>
      <c r="N21" s="16"/>
      <c r="O21" s="16"/>
      <c r="P21" s="16"/>
      <c r="Q21" s="23"/>
    </row>
    <row r="22" spans="1:17">
      <c r="A22" s="12"/>
      <c r="B22" s="18">
        <v>2</v>
      </c>
      <c r="C22" s="18" t="s">
        <v>97</v>
      </c>
      <c r="D22" s="18">
        <v>6</v>
      </c>
      <c r="E22" s="18" t="s">
        <v>98</v>
      </c>
      <c r="F22" s="19">
        <v>0.60000000000000009</v>
      </c>
      <c r="G22" s="20">
        <f>ROUND((F22*[1]Best_Lifts!$C$3)/[1]Settings!$B$1,0)*[1]Settings!$B$1</f>
        <v>62.5</v>
      </c>
      <c r="H22" s="15"/>
      <c r="I22" s="21"/>
      <c r="J22" s="21"/>
      <c r="K22" s="16"/>
      <c r="L22" s="16"/>
      <c r="M22" s="16"/>
      <c r="N22" s="16"/>
      <c r="O22" s="16"/>
      <c r="P22" s="16"/>
      <c r="Q22" s="23"/>
    </row>
    <row r="23" spans="1:17">
      <c r="A23" s="12"/>
      <c r="B23" s="18">
        <v>4</v>
      </c>
      <c r="C23" s="18" t="s">
        <v>97</v>
      </c>
      <c r="D23" s="18">
        <v>4</v>
      </c>
      <c r="E23" s="18" t="s">
        <v>98</v>
      </c>
      <c r="F23" s="19">
        <v>0.7</v>
      </c>
      <c r="G23" s="20">
        <f>ROUND((F23*[1]Best_Lifts!$C$3)/[1]Settings!$B$1,0)*[1]Settings!$B$1</f>
        <v>72.5</v>
      </c>
      <c r="H23" s="15"/>
      <c r="I23" s="21"/>
      <c r="J23" s="21"/>
      <c r="K23" s="21"/>
      <c r="L23" s="21"/>
      <c r="M23" s="16"/>
      <c r="N23" s="16"/>
      <c r="O23" s="16"/>
      <c r="P23" s="16"/>
      <c r="Q23" s="23"/>
    </row>
    <row r="24" spans="1:17">
      <c r="A24" s="12"/>
      <c r="B24" s="13"/>
      <c r="C24" s="13"/>
      <c r="D24" s="13"/>
      <c r="E24" s="13"/>
      <c r="F24" s="14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24"/>
    </row>
    <row r="25" spans="1:17">
      <c r="A25" s="11" t="s">
        <v>99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</row>
    <row r="26" spans="1:17">
      <c r="A26" s="12"/>
      <c r="B26" s="13"/>
      <c r="C26" s="13"/>
      <c r="D26" s="13"/>
      <c r="E26" s="13"/>
      <c r="F26" s="14"/>
      <c r="G26" s="15"/>
      <c r="H26" s="15"/>
      <c r="I26" s="16"/>
      <c r="J26" s="16"/>
      <c r="K26" s="16"/>
      <c r="L26" s="16"/>
      <c r="M26" s="16"/>
      <c r="N26" s="16"/>
      <c r="O26" s="16"/>
      <c r="P26" s="16"/>
      <c r="Q26" s="17"/>
    </row>
    <row r="27" spans="1:17">
      <c r="A27" s="12"/>
      <c r="B27" s="18">
        <v>5</v>
      </c>
      <c r="C27" s="18" t="s">
        <v>97</v>
      </c>
      <c r="D27" s="18">
        <v>10</v>
      </c>
      <c r="E27" s="18" t="s">
        <v>98</v>
      </c>
      <c r="F27" s="19"/>
      <c r="G27" s="20"/>
      <c r="H27" s="15"/>
      <c r="I27" s="21"/>
      <c r="J27" s="21"/>
      <c r="K27" s="21"/>
      <c r="L27" s="21"/>
      <c r="M27" s="21"/>
      <c r="N27" s="16"/>
      <c r="O27" s="16"/>
      <c r="P27" s="16"/>
      <c r="Q27" s="23"/>
    </row>
    <row r="28" spans="1:17">
      <c r="A28" s="12"/>
      <c r="B28" s="13"/>
      <c r="C28" s="13"/>
      <c r="D28" s="13"/>
      <c r="E28" s="13"/>
      <c r="F28" s="14"/>
      <c r="G28" s="15"/>
      <c r="H28" s="15"/>
      <c r="I28" s="16"/>
      <c r="J28" s="16"/>
      <c r="K28" s="16"/>
      <c r="L28" s="16"/>
      <c r="M28" s="16"/>
      <c r="N28" s="16"/>
      <c r="O28" s="16"/>
      <c r="P28" s="16"/>
      <c r="Q28" s="24"/>
    </row>
    <row r="29" spans="1:17">
      <c r="A29" s="11" t="s">
        <v>100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</row>
    <row r="30" spans="1:17">
      <c r="A30" s="12"/>
      <c r="B30" s="13"/>
      <c r="C30" s="13"/>
      <c r="D30" s="13"/>
      <c r="E30" s="13"/>
      <c r="F30" s="14"/>
      <c r="G30" s="15"/>
      <c r="H30" s="15"/>
      <c r="I30" s="16"/>
      <c r="J30" s="16"/>
      <c r="K30" s="16"/>
      <c r="L30" s="16"/>
      <c r="M30" s="16"/>
      <c r="N30" s="16"/>
      <c r="O30" s="16"/>
      <c r="P30" s="16"/>
      <c r="Q30" s="17"/>
    </row>
    <row r="31" spans="1:17">
      <c r="A31" s="12"/>
      <c r="B31" s="18">
        <v>5</v>
      </c>
      <c r="C31" s="18" t="s">
        <v>97</v>
      </c>
      <c r="D31" s="18">
        <v>5</v>
      </c>
      <c r="E31" s="18" t="s">
        <v>98</v>
      </c>
      <c r="F31" s="19"/>
      <c r="G31" s="20"/>
      <c r="H31" s="15"/>
      <c r="I31" s="21"/>
      <c r="J31" s="21"/>
      <c r="K31" s="21"/>
      <c r="L31" s="21"/>
      <c r="M31" s="21"/>
      <c r="N31" s="16"/>
      <c r="O31" s="16"/>
      <c r="P31" s="16"/>
      <c r="Q31" s="23"/>
    </row>
    <row r="32" spans="1:17">
      <c r="A32" s="25"/>
      <c r="B32" s="26"/>
      <c r="C32" s="26"/>
      <c r="D32" s="26"/>
      <c r="E32" s="26"/>
      <c r="F32" s="27"/>
      <c r="G32" s="28"/>
      <c r="H32" s="28"/>
      <c r="I32" s="29"/>
      <c r="J32" s="29"/>
      <c r="K32" s="29"/>
      <c r="L32" s="29"/>
      <c r="M32" s="29"/>
      <c r="N32" s="29"/>
      <c r="O32" s="29"/>
      <c r="P32" s="29"/>
      <c r="Q32" s="24"/>
    </row>
    <row r="33" spans="1:17">
      <c r="A33" s="16"/>
      <c r="B33" s="13"/>
      <c r="C33" s="13"/>
      <c r="D33" s="13"/>
      <c r="E33" s="13"/>
      <c r="F33" s="14"/>
      <c r="G33" s="15"/>
      <c r="H33" s="15"/>
      <c r="I33" s="16"/>
      <c r="J33" s="16"/>
      <c r="K33" s="16"/>
      <c r="L33" s="16"/>
      <c r="M33" s="16"/>
      <c r="N33" s="16"/>
      <c r="O33" s="16"/>
      <c r="P33" s="16"/>
      <c r="Q33" s="16"/>
    </row>
    <row r="34" spans="1:17" ht="16" thickBot="1">
      <c r="A34" s="6"/>
      <c r="B34" s="7"/>
      <c r="C34" s="7"/>
      <c r="D34" s="7"/>
      <c r="E34" s="7"/>
      <c r="F34" s="8"/>
      <c r="G34" s="9"/>
      <c r="H34" s="9"/>
      <c r="I34" s="6"/>
      <c r="J34" s="6"/>
      <c r="K34" s="6"/>
      <c r="L34" s="6"/>
      <c r="M34" s="6"/>
      <c r="N34" s="6"/>
      <c r="O34" s="6"/>
      <c r="P34" s="6"/>
      <c r="Q34" s="6"/>
    </row>
    <row r="35" spans="1:17" ht="17" thickBot="1">
      <c r="A35" s="10" t="s">
        <v>101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6" spans="1:17">
      <c r="A36" s="6"/>
      <c r="B36" s="7"/>
      <c r="C36" s="7"/>
      <c r="D36" s="7"/>
      <c r="E36" s="7"/>
      <c r="F36" s="8"/>
      <c r="G36" s="9"/>
      <c r="H36" s="9"/>
      <c r="I36" s="6"/>
      <c r="J36" s="6"/>
      <c r="K36" s="6"/>
      <c r="L36" s="6"/>
      <c r="M36" s="6"/>
      <c r="N36" s="6"/>
      <c r="O36" s="6"/>
      <c r="P36" s="6"/>
      <c r="Q36" s="6"/>
    </row>
    <row r="37" spans="1:17">
      <c r="A37" s="11" t="s">
        <v>102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</row>
    <row r="38" spans="1:17">
      <c r="A38" s="12"/>
      <c r="B38" s="13"/>
      <c r="C38" s="13"/>
      <c r="D38" s="13"/>
      <c r="E38" s="13"/>
      <c r="F38" s="14"/>
      <c r="G38" s="15"/>
      <c r="H38" s="15"/>
      <c r="I38" s="16"/>
      <c r="J38" s="16"/>
      <c r="K38" s="16"/>
      <c r="L38" s="16"/>
      <c r="M38" s="16"/>
      <c r="N38" s="16"/>
      <c r="O38" s="16"/>
      <c r="P38" s="16"/>
      <c r="Q38" s="17"/>
    </row>
    <row r="39" spans="1:17">
      <c r="A39" s="12"/>
      <c r="B39" s="18">
        <v>1</v>
      </c>
      <c r="C39" s="18" t="s">
        <v>97</v>
      </c>
      <c r="D39" s="18">
        <v>3</v>
      </c>
      <c r="E39" s="18" t="s">
        <v>98</v>
      </c>
      <c r="F39" s="19">
        <v>0.5</v>
      </c>
      <c r="G39" s="20">
        <f>ROUND((F39*[1]Best_Lifts!$C$5)/[1]Settings!$B$1,0)*[1]Settings!$B$1</f>
        <v>82.5</v>
      </c>
      <c r="H39" s="15"/>
      <c r="I39" s="21"/>
      <c r="J39" s="16"/>
      <c r="K39" s="16"/>
      <c r="L39" s="16"/>
      <c r="M39" s="16"/>
      <c r="N39" s="16"/>
      <c r="O39" s="16"/>
      <c r="P39" s="16"/>
      <c r="Q39" s="23"/>
    </row>
    <row r="40" spans="1:17">
      <c r="A40" s="12"/>
      <c r="B40" s="18">
        <v>1</v>
      </c>
      <c r="C40" s="18" t="s">
        <v>97</v>
      </c>
      <c r="D40" s="18">
        <v>3</v>
      </c>
      <c r="E40" s="18" t="s">
        <v>98</v>
      </c>
      <c r="F40" s="19">
        <v>0.60000000000000009</v>
      </c>
      <c r="G40" s="20">
        <f>ROUND((F40*[1]Best_Lifts!$C$5)/[1]Settings!$B$1,0)*[1]Settings!$B$1</f>
        <v>97.5</v>
      </c>
      <c r="H40" s="15"/>
      <c r="I40" s="21"/>
      <c r="J40" s="16"/>
      <c r="K40" s="16"/>
      <c r="L40" s="16"/>
      <c r="M40" s="16"/>
      <c r="N40" s="16"/>
      <c r="O40" s="16"/>
      <c r="P40" s="16"/>
      <c r="Q40" s="23"/>
    </row>
    <row r="41" spans="1:17">
      <c r="A41" s="12"/>
      <c r="B41" s="18">
        <v>2</v>
      </c>
      <c r="C41" s="18" t="s">
        <v>97</v>
      </c>
      <c r="D41" s="18">
        <v>3</v>
      </c>
      <c r="E41" s="18" t="s">
        <v>98</v>
      </c>
      <c r="F41" s="19">
        <v>0.7</v>
      </c>
      <c r="G41" s="20">
        <f>ROUND((F41*[1]Best_Lifts!$C$5)/[1]Settings!$B$1,0)*[1]Settings!$B$1</f>
        <v>115</v>
      </c>
      <c r="H41" s="15"/>
      <c r="I41" s="21"/>
      <c r="J41" s="21"/>
      <c r="K41" s="16"/>
      <c r="L41" s="16"/>
      <c r="M41" s="16"/>
      <c r="N41" s="16"/>
      <c r="O41" s="16"/>
      <c r="P41" s="16"/>
      <c r="Q41" s="23"/>
    </row>
    <row r="42" spans="1:17">
      <c r="A42" s="12"/>
      <c r="B42" s="18">
        <v>4</v>
      </c>
      <c r="C42" s="18" t="s">
        <v>97</v>
      </c>
      <c r="D42" s="18">
        <v>3</v>
      </c>
      <c r="E42" s="18" t="s">
        <v>98</v>
      </c>
      <c r="F42" s="19">
        <v>0.75</v>
      </c>
      <c r="G42" s="20">
        <f>ROUND((F42*[1]Best_Lifts!$C$5)/[1]Settings!$B$1,0)*[1]Settings!$B$1</f>
        <v>122.5</v>
      </c>
      <c r="H42" s="15"/>
      <c r="I42" s="21"/>
      <c r="J42" s="21"/>
      <c r="K42" s="21"/>
      <c r="L42" s="21"/>
      <c r="M42" s="16"/>
      <c r="N42" s="16"/>
      <c r="O42" s="16"/>
      <c r="P42" s="16"/>
      <c r="Q42" s="23"/>
    </row>
    <row r="43" spans="1:17">
      <c r="A43" s="12"/>
      <c r="B43" s="13"/>
      <c r="C43" s="13"/>
      <c r="D43" s="13"/>
      <c r="E43" s="13"/>
      <c r="F43" s="14"/>
      <c r="G43" s="15"/>
      <c r="H43" s="15"/>
      <c r="I43" s="16"/>
      <c r="J43" s="16"/>
      <c r="K43" s="16"/>
      <c r="L43" s="29"/>
      <c r="M43" s="16"/>
      <c r="N43" s="16"/>
      <c r="O43" s="16"/>
      <c r="P43" s="16"/>
      <c r="Q43" s="24"/>
    </row>
    <row r="44" spans="1:17">
      <c r="A44" s="11" t="s">
        <v>103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>
      <c r="A45" s="12"/>
      <c r="B45" s="13"/>
      <c r="C45" s="13"/>
      <c r="D45" s="13"/>
      <c r="E45" s="13"/>
      <c r="F45" s="14"/>
      <c r="G45" s="15"/>
      <c r="H45" s="15"/>
      <c r="I45" s="16"/>
      <c r="J45" s="16"/>
      <c r="K45" s="16"/>
      <c r="L45" s="16"/>
      <c r="M45" s="30"/>
      <c r="N45" s="30"/>
      <c r="O45" s="16"/>
      <c r="P45" s="16"/>
      <c r="Q45" s="17"/>
    </row>
    <row r="46" spans="1:17">
      <c r="A46" s="12"/>
      <c r="B46" s="18">
        <v>4</v>
      </c>
      <c r="C46" s="18" t="s">
        <v>97</v>
      </c>
      <c r="D46" s="18">
        <v>6</v>
      </c>
      <c r="E46" s="18" t="s">
        <v>98</v>
      </c>
      <c r="F46" s="19"/>
      <c r="G46" s="20"/>
      <c r="H46" s="15"/>
      <c r="I46" s="21"/>
      <c r="J46" s="21"/>
      <c r="K46" s="21"/>
      <c r="L46" s="21"/>
      <c r="M46" s="12"/>
      <c r="N46" s="16"/>
      <c r="O46" s="16"/>
      <c r="P46" s="16"/>
      <c r="Q46" s="23"/>
    </row>
    <row r="47" spans="1:17">
      <c r="A47" s="12"/>
      <c r="B47" s="13"/>
      <c r="C47" s="13"/>
      <c r="D47" s="13"/>
      <c r="E47" s="13"/>
      <c r="F47" s="14"/>
      <c r="G47" s="15"/>
      <c r="H47" s="15"/>
      <c r="I47" s="16"/>
      <c r="J47" s="16"/>
      <c r="K47" s="16"/>
      <c r="L47" s="16"/>
      <c r="M47" s="29"/>
      <c r="N47" s="16"/>
      <c r="O47" s="16"/>
      <c r="P47" s="16"/>
      <c r="Q47" s="24"/>
    </row>
    <row r="48" spans="1:17">
      <c r="A48" s="11" t="s">
        <v>104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</row>
    <row r="49" spans="1:17">
      <c r="A49" s="12"/>
      <c r="B49" s="13"/>
      <c r="C49" s="13"/>
      <c r="D49" s="13"/>
      <c r="E49" s="13"/>
      <c r="F49" s="14"/>
      <c r="G49" s="15"/>
      <c r="H49" s="15"/>
      <c r="I49" s="16"/>
      <c r="J49" s="16"/>
      <c r="K49" s="16"/>
      <c r="L49" s="16"/>
      <c r="M49" s="16"/>
      <c r="N49" s="16"/>
      <c r="O49" s="16"/>
      <c r="P49" s="16"/>
      <c r="Q49" s="17"/>
    </row>
    <row r="50" spans="1:17">
      <c r="A50" s="12"/>
      <c r="B50" s="18">
        <v>5</v>
      </c>
      <c r="C50" s="18" t="s">
        <v>97</v>
      </c>
      <c r="D50" s="18">
        <v>5</v>
      </c>
      <c r="E50" s="18" t="s">
        <v>98</v>
      </c>
      <c r="F50" s="19"/>
      <c r="G50" s="20"/>
      <c r="H50" s="15"/>
      <c r="I50" s="21"/>
      <c r="J50" s="21"/>
      <c r="K50" s="21"/>
      <c r="L50" s="21"/>
      <c r="M50" s="21"/>
      <c r="N50" s="16"/>
      <c r="O50" s="16"/>
      <c r="P50" s="16"/>
      <c r="Q50" s="23"/>
    </row>
    <row r="51" spans="1:17">
      <c r="A51" s="12"/>
      <c r="B51" s="13"/>
      <c r="C51" s="13"/>
      <c r="D51" s="13"/>
      <c r="E51" s="13"/>
      <c r="F51" s="14"/>
      <c r="G51" s="15"/>
      <c r="H51" s="15"/>
      <c r="I51" s="16"/>
      <c r="J51" s="16"/>
      <c r="K51" s="16"/>
      <c r="L51" s="16"/>
      <c r="M51" s="16"/>
      <c r="N51" s="16"/>
      <c r="O51" s="16"/>
      <c r="P51" s="16"/>
      <c r="Q51" s="24"/>
    </row>
    <row r="52" spans="1:17">
      <c r="A52" s="11" t="s">
        <v>105</v>
      </c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</row>
    <row r="53" spans="1:17">
      <c r="A53" s="12"/>
      <c r="B53" s="13"/>
      <c r="C53" s="13"/>
      <c r="D53" s="13"/>
      <c r="E53" s="13"/>
      <c r="F53" s="14"/>
      <c r="G53" s="15"/>
      <c r="H53" s="15"/>
      <c r="I53" s="16"/>
      <c r="J53" s="16"/>
      <c r="K53" s="16"/>
      <c r="L53" s="16"/>
      <c r="M53" s="16"/>
      <c r="N53" s="16"/>
      <c r="O53" s="16"/>
      <c r="P53" s="16"/>
      <c r="Q53" s="17"/>
    </row>
    <row r="54" spans="1:17">
      <c r="A54" s="12"/>
      <c r="B54" s="18">
        <v>1</v>
      </c>
      <c r="C54" s="18" t="s">
        <v>97</v>
      </c>
      <c r="D54" s="31">
        <v>4</v>
      </c>
      <c r="E54" s="32" t="s">
        <v>98</v>
      </c>
      <c r="F54" s="19">
        <v>0.55000000000000004</v>
      </c>
      <c r="G54" s="20">
        <f>ROUND((F54*[1]Best_Lifts!$C$5)/[1]Settings!$B$1,0)*[1]Settings!$B$1</f>
        <v>90</v>
      </c>
      <c r="H54" s="15"/>
      <c r="I54" s="21"/>
      <c r="J54" s="16"/>
      <c r="K54" s="16"/>
      <c r="L54" s="16"/>
      <c r="M54" s="16"/>
      <c r="N54" s="16"/>
      <c r="O54" s="16"/>
      <c r="P54" s="16"/>
      <c r="Q54" s="23"/>
    </row>
    <row r="55" spans="1:17">
      <c r="A55" s="12"/>
      <c r="B55" s="18">
        <v>1</v>
      </c>
      <c r="C55" s="18" t="s">
        <v>97</v>
      </c>
      <c r="D55" s="18">
        <v>4</v>
      </c>
      <c r="E55" s="18" t="s">
        <v>98</v>
      </c>
      <c r="F55" s="19">
        <v>0.65</v>
      </c>
      <c r="G55" s="20">
        <f>ROUND((F55*[1]Best_Lifts!$C$5)/[1]Settings!$B$1,0)*[1]Settings!$B$1</f>
        <v>105</v>
      </c>
      <c r="H55" s="15"/>
      <c r="I55" s="21"/>
      <c r="J55" s="21"/>
      <c r="K55" s="16"/>
      <c r="L55" s="16"/>
      <c r="M55" s="16"/>
      <c r="N55" s="16"/>
      <c r="O55" s="16"/>
      <c r="P55" s="16"/>
      <c r="Q55" s="23"/>
    </row>
    <row r="56" spans="1:17">
      <c r="A56" s="12"/>
      <c r="B56" s="18">
        <v>2</v>
      </c>
      <c r="C56" s="18" t="s">
        <v>97</v>
      </c>
      <c r="D56" s="18">
        <v>4</v>
      </c>
      <c r="E56" s="18" t="s">
        <v>98</v>
      </c>
      <c r="F56" s="19">
        <v>0.75</v>
      </c>
      <c r="G56" s="20">
        <f>ROUND((F56*[1]Best_Lifts!$C$5)/[1]Settings!$B$1,0)*[1]Settings!$B$1</f>
        <v>122.5</v>
      </c>
      <c r="H56" s="15"/>
      <c r="I56" s="21"/>
      <c r="J56" s="21"/>
      <c r="K56" s="16"/>
      <c r="L56" s="16"/>
      <c r="M56" s="16"/>
      <c r="N56" s="16"/>
      <c r="O56" s="16"/>
      <c r="P56" s="16"/>
      <c r="Q56" s="23"/>
    </row>
    <row r="57" spans="1:17">
      <c r="A57" s="12"/>
      <c r="B57" s="18">
        <v>4</v>
      </c>
      <c r="C57" s="18" t="s">
        <v>97</v>
      </c>
      <c r="D57" s="18">
        <v>3</v>
      </c>
      <c r="E57" s="18" t="s">
        <v>98</v>
      </c>
      <c r="F57" s="19">
        <v>0.85</v>
      </c>
      <c r="G57" s="20">
        <f>ROUND((F57*[1]Best_Lifts!$C$5)/[1]Settings!$B$1,0)*[1]Settings!$B$1</f>
        <v>137.5</v>
      </c>
      <c r="H57" s="15"/>
      <c r="I57" s="21"/>
      <c r="J57" s="21"/>
      <c r="K57" s="21"/>
      <c r="L57" s="21"/>
      <c r="M57" s="16"/>
      <c r="N57" s="16"/>
      <c r="O57" s="16"/>
      <c r="P57" s="16"/>
      <c r="Q57" s="23"/>
    </row>
    <row r="58" spans="1:17">
      <c r="A58" s="12"/>
      <c r="B58" s="13"/>
      <c r="C58" s="13"/>
      <c r="D58" s="13"/>
      <c r="E58" s="13"/>
      <c r="F58" s="14"/>
      <c r="G58" s="15"/>
      <c r="H58" s="15"/>
      <c r="I58" s="16"/>
      <c r="J58" s="16"/>
      <c r="K58" s="16"/>
      <c r="L58" s="29"/>
      <c r="M58" s="29"/>
      <c r="N58" s="16"/>
      <c r="O58" s="16"/>
      <c r="P58" s="16"/>
      <c r="Q58" s="24"/>
    </row>
    <row r="59" spans="1:17">
      <c r="A59" s="11" t="s">
        <v>8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</row>
    <row r="60" spans="1:17">
      <c r="A60" s="12"/>
      <c r="B60" s="13"/>
      <c r="C60" s="13"/>
      <c r="D60" s="13"/>
      <c r="E60" s="13"/>
      <c r="F60" s="14"/>
      <c r="G60" s="15"/>
      <c r="H60" s="15"/>
      <c r="I60" s="16"/>
      <c r="J60" s="16"/>
      <c r="K60" s="16"/>
      <c r="L60" s="16"/>
      <c r="M60" s="16"/>
      <c r="N60" s="16"/>
      <c r="O60" s="16"/>
      <c r="P60" s="16"/>
      <c r="Q60" s="17"/>
    </row>
    <row r="61" spans="1:17">
      <c r="A61" s="12"/>
      <c r="B61" s="18">
        <v>5</v>
      </c>
      <c r="C61" s="18" t="s">
        <v>97</v>
      </c>
      <c r="D61" s="18">
        <v>5</v>
      </c>
      <c r="E61" s="18" t="s">
        <v>98</v>
      </c>
      <c r="F61" s="19"/>
      <c r="G61" s="20"/>
      <c r="H61" s="15"/>
      <c r="I61" s="21"/>
      <c r="J61" s="21"/>
      <c r="K61" s="21"/>
      <c r="L61" s="21"/>
      <c r="M61" s="21"/>
      <c r="N61" s="16"/>
      <c r="O61" s="16"/>
      <c r="P61" s="16"/>
      <c r="Q61" s="23"/>
    </row>
    <row r="62" spans="1:17">
      <c r="A62" s="25"/>
      <c r="B62" s="26"/>
      <c r="C62" s="26"/>
      <c r="D62" s="26"/>
      <c r="E62" s="26"/>
      <c r="F62" s="27"/>
      <c r="G62" s="28"/>
      <c r="H62" s="28"/>
      <c r="I62" s="29"/>
      <c r="J62" s="29"/>
      <c r="K62" s="29"/>
      <c r="L62" s="29"/>
      <c r="M62" s="29"/>
      <c r="N62" s="29"/>
      <c r="O62" s="29"/>
      <c r="P62" s="29"/>
      <c r="Q62" s="24"/>
    </row>
    <row r="63" spans="1:17">
      <c r="A63" s="11" t="s">
        <v>3</v>
      </c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</row>
    <row r="64" spans="1:17">
      <c r="A64" s="12"/>
      <c r="B64" s="13"/>
      <c r="C64" s="13"/>
      <c r="D64" s="13"/>
      <c r="E64" s="13"/>
      <c r="F64" s="14"/>
      <c r="G64" s="15"/>
      <c r="H64" s="15"/>
      <c r="I64" s="16"/>
      <c r="J64" s="16"/>
      <c r="K64" s="16"/>
      <c r="L64" s="16"/>
      <c r="M64" s="16"/>
      <c r="N64" s="16"/>
      <c r="O64" s="16"/>
      <c r="P64" s="16"/>
      <c r="Q64" s="17"/>
    </row>
    <row r="65" spans="1:17">
      <c r="A65" s="12"/>
      <c r="B65" s="18">
        <v>3</v>
      </c>
      <c r="C65" s="18" t="s">
        <v>97</v>
      </c>
      <c r="D65" s="18">
        <v>10</v>
      </c>
      <c r="E65" s="18" t="s">
        <v>98</v>
      </c>
      <c r="F65" s="19"/>
      <c r="G65" s="20"/>
      <c r="H65" s="15"/>
      <c r="I65" s="21"/>
      <c r="J65" s="21"/>
      <c r="K65" s="21"/>
      <c r="L65" s="16"/>
      <c r="M65" s="16"/>
      <c r="N65" s="16"/>
      <c r="O65" s="16"/>
      <c r="P65" s="16"/>
      <c r="Q65" s="23"/>
    </row>
    <row r="66" spans="1:17">
      <c r="A66" s="25"/>
      <c r="B66" s="26"/>
      <c r="C66" s="26"/>
      <c r="D66" s="26"/>
      <c r="E66" s="26"/>
      <c r="F66" s="27"/>
      <c r="G66" s="28"/>
      <c r="H66" s="28"/>
      <c r="I66" s="29"/>
      <c r="J66" s="29"/>
      <c r="K66" s="29"/>
      <c r="L66" s="29"/>
      <c r="M66" s="29"/>
      <c r="N66" s="29"/>
      <c r="O66" s="29"/>
      <c r="P66" s="29"/>
      <c r="Q66" s="24"/>
    </row>
    <row r="67" spans="1:17">
      <c r="A67" s="6"/>
      <c r="B67" s="7"/>
      <c r="C67" s="7"/>
      <c r="D67" s="7"/>
      <c r="E67" s="7"/>
      <c r="F67" s="8"/>
      <c r="G67" s="9"/>
      <c r="H67" s="9"/>
      <c r="I67" s="6"/>
      <c r="J67" s="6"/>
      <c r="K67" s="6"/>
      <c r="L67" s="6"/>
      <c r="M67" s="6"/>
      <c r="N67" s="6"/>
      <c r="O67" s="6"/>
      <c r="P67" s="6"/>
      <c r="Q67" s="6"/>
    </row>
    <row r="68" spans="1:17" ht="16" thickBot="1">
      <c r="A68" s="6"/>
      <c r="B68" s="7"/>
      <c r="C68" s="7"/>
      <c r="D68" s="7"/>
      <c r="E68" s="7"/>
      <c r="F68" s="8"/>
      <c r="G68" s="9"/>
      <c r="H68" s="9"/>
      <c r="I68" s="6"/>
      <c r="J68" s="6"/>
      <c r="K68" s="6"/>
      <c r="L68" s="6"/>
      <c r="M68" s="6"/>
      <c r="N68" s="6"/>
      <c r="O68" s="6"/>
      <c r="P68" s="6"/>
      <c r="Q68" s="6"/>
    </row>
    <row r="69" spans="1:17" ht="17" thickBot="1">
      <c r="A69" s="10" t="s">
        <v>106</v>
      </c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</row>
    <row r="70" spans="1:17">
      <c r="A70" s="6"/>
      <c r="B70" s="7"/>
      <c r="C70" s="7"/>
      <c r="D70" s="7"/>
      <c r="E70" s="7"/>
      <c r="F70" s="8"/>
      <c r="G70" s="9"/>
      <c r="H70" s="9"/>
      <c r="I70" s="6"/>
      <c r="J70" s="6"/>
      <c r="K70" s="6"/>
      <c r="L70" s="6"/>
      <c r="M70" s="6"/>
      <c r="N70" s="6"/>
      <c r="O70" s="6"/>
      <c r="P70" s="6"/>
      <c r="Q70" s="6"/>
    </row>
    <row r="71" spans="1:17">
      <c r="A71" s="11" t="s">
        <v>5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</row>
    <row r="72" spans="1:17">
      <c r="A72" s="12"/>
      <c r="B72" s="13"/>
      <c r="C72" s="13"/>
      <c r="D72" s="13"/>
      <c r="E72" s="13"/>
      <c r="F72" s="14"/>
      <c r="G72" s="15"/>
      <c r="H72" s="15"/>
      <c r="I72" s="16"/>
      <c r="J72" s="16"/>
      <c r="K72" s="16"/>
      <c r="L72" s="16"/>
      <c r="M72" s="16"/>
      <c r="N72" s="16"/>
      <c r="O72" s="16"/>
      <c r="P72" s="16"/>
      <c r="Q72" s="17"/>
    </row>
    <row r="73" spans="1:17">
      <c r="A73" s="12"/>
      <c r="B73" s="18">
        <v>1</v>
      </c>
      <c r="C73" s="18" t="s">
        <v>97</v>
      </c>
      <c r="D73" s="18">
        <v>5</v>
      </c>
      <c r="E73" s="18" t="s">
        <v>98</v>
      </c>
      <c r="F73" s="19">
        <v>0.5</v>
      </c>
      <c r="G73" s="20">
        <f>ROUND((F73*[1]Best_Lifts!$C$3)/[1]Settings!$B$1,0)*[1]Settings!$B$1</f>
        <v>52.5</v>
      </c>
      <c r="H73" s="15"/>
      <c r="I73" s="21"/>
      <c r="J73" s="16"/>
      <c r="K73" s="22"/>
      <c r="L73" s="16"/>
      <c r="M73" s="16"/>
      <c r="N73" s="16"/>
      <c r="O73" s="16"/>
      <c r="P73" s="16"/>
      <c r="Q73" s="23"/>
    </row>
    <row r="74" spans="1:17">
      <c r="A74" s="12"/>
      <c r="B74" s="18">
        <v>1</v>
      </c>
      <c r="C74" s="18" t="s">
        <v>97</v>
      </c>
      <c r="D74" s="18">
        <v>5</v>
      </c>
      <c r="E74" s="18" t="s">
        <v>98</v>
      </c>
      <c r="F74" s="19">
        <v>0.60000000000000009</v>
      </c>
      <c r="G74" s="20">
        <f>ROUND((F74*[1]Best_Lifts!$C$3)/[1]Settings!$B$1,0)*[1]Settings!$B$1</f>
        <v>62.5</v>
      </c>
      <c r="H74" s="15"/>
      <c r="I74" s="21"/>
      <c r="J74" s="16"/>
      <c r="K74" s="16"/>
      <c r="L74" s="16"/>
      <c r="M74" s="16"/>
      <c r="N74" s="16"/>
      <c r="O74" s="16"/>
      <c r="P74" s="16"/>
      <c r="Q74" s="23"/>
    </row>
    <row r="75" spans="1:17">
      <c r="A75" s="12"/>
      <c r="B75" s="18">
        <v>1</v>
      </c>
      <c r="C75" s="18" t="s">
        <v>97</v>
      </c>
      <c r="D75" s="18">
        <v>4</v>
      </c>
      <c r="E75" s="18" t="s">
        <v>98</v>
      </c>
      <c r="F75" s="19">
        <v>0.7</v>
      </c>
      <c r="G75" s="20">
        <f>ROUND((F75*[1]Best_Lifts!$C$3)/[1]Settings!$B$1,0)*[1]Settings!$B$1</f>
        <v>72.5</v>
      </c>
      <c r="H75" s="15"/>
      <c r="I75" s="21"/>
      <c r="J75" s="16"/>
      <c r="K75" s="16"/>
      <c r="L75" s="16"/>
      <c r="M75" s="16"/>
      <c r="N75" s="16"/>
      <c r="O75" s="16"/>
      <c r="P75" s="16"/>
      <c r="Q75" s="23"/>
    </row>
    <row r="76" spans="1:17">
      <c r="A76" s="12"/>
      <c r="B76" s="18">
        <v>2</v>
      </c>
      <c r="C76" s="18" t="s">
        <v>97</v>
      </c>
      <c r="D76" s="18">
        <v>3</v>
      </c>
      <c r="E76" s="18" t="s">
        <v>98</v>
      </c>
      <c r="F76" s="19">
        <v>0.75</v>
      </c>
      <c r="G76" s="20">
        <f>ROUND((F76*[1]Best_Lifts!$C$3)/[1]Settings!$B$1,0)*[1]Settings!$B$1</f>
        <v>80</v>
      </c>
      <c r="H76" s="15"/>
      <c r="I76" s="21"/>
      <c r="J76" s="21"/>
      <c r="K76" s="16"/>
      <c r="L76" s="16"/>
      <c r="M76" s="16"/>
      <c r="N76" s="16"/>
      <c r="O76" s="16"/>
      <c r="P76" s="16"/>
      <c r="Q76" s="23"/>
    </row>
    <row r="77" spans="1:17">
      <c r="A77" s="12"/>
      <c r="B77" s="18">
        <v>2</v>
      </c>
      <c r="C77" s="18" t="s">
        <v>97</v>
      </c>
      <c r="D77" s="18">
        <v>2</v>
      </c>
      <c r="E77" s="18" t="s">
        <v>98</v>
      </c>
      <c r="F77" s="19">
        <v>0.8</v>
      </c>
      <c r="G77" s="20">
        <f>ROUND((F77*[1]Best_Lifts!$C$3)/[1]Settings!$B$1,0)*[1]Settings!$B$1</f>
        <v>85</v>
      </c>
      <c r="H77" s="15"/>
      <c r="I77" s="21"/>
      <c r="J77" s="21"/>
      <c r="K77" s="16"/>
      <c r="L77" s="16"/>
      <c r="M77" s="16"/>
      <c r="N77" s="16"/>
      <c r="O77" s="16"/>
      <c r="P77" s="16"/>
      <c r="Q77" s="23"/>
    </row>
    <row r="78" spans="1:17">
      <c r="A78" s="12"/>
      <c r="B78" s="18">
        <v>2</v>
      </c>
      <c r="C78" s="18" t="s">
        <v>97</v>
      </c>
      <c r="D78" s="18">
        <v>3</v>
      </c>
      <c r="E78" s="18" t="s">
        <v>98</v>
      </c>
      <c r="F78" s="19">
        <v>0.75</v>
      </c>
      <c r="G78" s="20">
        <f>ROUND((F78*[1]Best_Lifts!$C$3)/[1]Settings!$B$1,0)*[1]Settings!$B$1</f>
        <v>80</v>
      </c>
      <c r="H78" s="15"/>
      <c r="I78" s="21"/>
      <c r="J78" s="21"/>
      <c r="K78" s="16"/>
      <c r="L78" s="16"/>
      <c r="M78" s="16"/>
      <c r="N78" s="16"/>
      <c r="O78" s="16"/>
      <c r="P78" s="16"/>
      <c r="Q78" s="23"/>
    </row>
    <row r="79" spans="1:17">
      <c r="A79" s="12"/>
      <c r="B79" s="18">
        <v>1</v>
      </c>
      <c r="C79" s="18" t="s">
        <v>97</v>
      </c>
      <c r="D79" s="18">
        <v>4</v>
      </c>
      <c r="E79" s="18" t="s">
        <v>98</v>
      </c>
      <c r="F79" s="19">
        <v>0.7</v>
      </c>
      <c r="G79" s="20">
        <f>ROUND((F79*[1]Best_Lifts!$C$3)/[1]Settings!$B$1,0)*[1]Settings!$B$1</f>
        <v>72.5</v>
      </c>
      <c r="H79" s="15"/>
      <c r="I79" s="21"/>
      <c r="J79" s="16"/>
      <c r="K79" s="16"/>
      <c r="L79" s="16"/>
      <c r="M79" s="16"/>
      <c r="N79" s="16"/>
      <c r="O79" s="16"/>
      <c r="P79" s="16"/>
      <c r="Q79" s="23"/>
    </row>
    <row r="80" spans="1:17">
      <c r="A80" s="12"/>
      <c r="B80" s="18">
        <v>1</v>
      </c>
      <c r="C80" s="18" t="s">
        <v>97</v>
      </c>
      <c r="D80" s="18">
        <v>6</v>
      </c>
      <c r="E80" s="18" t="s">
        <v>98</v>
      </c>
      <c r="F80" s="19">
        <v>0.60000000000000009</v>
      </c>
      <c r="G80" s="20">
        <f>ROUND((F80*[1]Best_Lifts!$C$3)/[1]Settings!$B$1,0)*[1]Settings!$B$1</f>
        <v>62.5</v>
      </c>
      <c r="H80" s="15"/>
      <c r="I80" s="21"/>
      <c r="J80" s="16"/>
      <c r="K80" s="16"/>
      <c r="L80" s="16"/>
      <c r="M80" s="16"/>
      <c r="N80" s="16"/>
      <c r="O80" s="16"/>
      <c r="P80" s="16"/>
      <c r="Q80" s="23"/>
    </row>
    <row r="81" spans="1:17">
      <c r="A81" s="12"/>
      <c r="B81" s="18">
        <v>1</v>
      </c>
      <c r="C81" s="18" t="s">
        <v>97</v>
      </c>
      <c r="D81" s="18">
        <v>8</v>
      </c>
      <c r="E81" s="18" t="s">
        <v>98</v>
      </c>
      <c r="F81" s="19">
        <v>0.5</v>
      </c>
      <c r="G81" s="20">
        <f>ROUND((F81*[1]Best_Lifts!$C$3)/[1]Settings!$B$1,0)*[1]Settings!$B$1</f>
        <v>52.5</v>
      </c>
      <c r="H81" s="15"/>
      <c r="I81" s="21"/>
      <c r="J81" s="16"/>
      <c r="K81" s="16"/>
      <c r="L81" s="16"/>
      <c r="M81" s="16"/>
      <c r="N81" s="16"/>
      <c r="O81" s="16"/>
      <c r="P81" s="16"/>
      <c r="Q81" s="23"/>
    </row>
    <row r="82" spans="1:17">
      <c r="A82" s="12"/>
      <c r="B82" s="13"/>
      <c r="C82" s="13"/>
      <c r="D82" s="13"/>
      <c r="E82" s="13"/>
      <c r="F82" s="14"/>
      <c r="G82" s="15"/>
      <c r="H82" s="15"/>
      <c r="I82" s="16"/>
      <c r="J82" s="16"/>
      <c r="K82" s="16"/>
      <c r="L82" s="16"/>
      <c r="M82" s="16"/>
      <c r="N82" s="16"/>
      <c r="O82" s="16"/>
      <c r="P82" s="16"/>
      <c r="Q82" s="24"/>
    </row>
    <row r="83" spans="1:17">
      <c r="A83" s="11" t="s">
        <v>99</v>
      </c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</row>
    <row r="84" spans="1:17">
      <c r="A84" s="12"/>
      <c r="B84" s="13"/>
      <c r="C84" s="13"/>
      <c r="D84" s="13"/>
      <c r="E84" s="13"/>
      <c r="F84" s="14"/>
      <c r="G84" s="15"/>
      <c r="H84" s="15"/>
      <c r="I84" s="16"/>
      <c r="J84" s="16"/>
      <c r="K84" s="16"/>
      <c r="L84" s="16"/>
      <c r="M84" s="16"/>
      <c r="N84" s="16"/>
      <c r="O84" s="16"/>
      <c r="P84" s="16"/>
      <c r="Q84" s="17"/>
    </row>
    <row r="85" spans="1:17">
      <c r="A85" s="12"/>
      <c r="B85" s="18">
        <v>5</v>
      </c>
      <c r="C85" s="18" t="s">
        <v>97</v>
      </c>
      <c r="D85" s="18">
        <v>10</v>
      </c>
      <c r="E85" s="18" t="s">
        <v>98</v>
      </c>
      <c r="F85" s="19"/>
      <c r="G85" s="20"/>
      <c r="H85" s="15"/>
      <c r="I85" s="21"/>
      <c r="J85" s="21"/>
      <c r="K85" s="21"/>
      <c r="L85" s="21"/>
      <c r="M85" s="21"/>
      <c r="N85" s="16"/>
      <c r="O85" s="16"/>
      <c r="P85" s="16"/>
      <c r="Q85" s="23"/>
    </row>
    <row r="86" spans="1:17">
      <c r="A86" s="12"/>
      <c r="B86" s="13"/>
      <c r="C86" s="13"/>
      <c r="D86" s="13"/>
      <c r="E86" s="13"/>
      <c r="F86" s="14"/>
      <c r="G86" s="15"/>
      <c r="H86" s="15"/>
      <c r="I86" s="16"/>
      <c r="J86" s="16"/>
      <c r="K86" s="16"/>
      <c r="L86" s="16"/>
      <c r="M86" s="16"/>
      <c r="N86" s="16"/>
      <c r="O86" s="16"/>
      <c r="P86" s="16"/>
      <c r="Q86" s="24"/>
    </row>
    <row r="87" spans="1:17">
      <c r="A87" s="11" t="s">
        <v>0</v>
      </c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</row>
    <row r="88" spans="1:17">
      <c r="A88" s="12"/>
      <c r="B88" s="13"/>
      <c r="C88" s="13"/>
      <c r="D88" s="13"/>
      <c r="E88" s="13"/>
      <c r="F88" s="14"/>
      <c r="G88" s="15"/>
      <c r="H88" s="15"/>
      <c r="I88" s="16"/>
      <c r="J88" s="16"/>
      <c r="K88" s="16"/>
      <c r="L88" s="16"/>
      <c r="M88" s="16"/>
      <c r="N88" s="16"/>
      <c r="O88" s="16"/>
      <c r="P88" s="16"/>
      <c r="Q88" s="17"/>
    </row>
    <row r="89" spans="1:17">
      <c r="A89" s="12"/>
      <c r="B89" s="18">
        <v>1</v>
      </c>
      <c r="C89" s="18" t="s">
        <v>97</v>
      </c>
      <c r="D89" s="18">
        <v>5</v>
      </c>
      <c r="E89" s="18" t="s">
        <v>98</v>
      </c>
      <c r="F89" s="19">
        <v>0.5</v>
      </c>
      <c r="G89" s="20">
        <f>ROUND((F89*[1]Best_Lifts!$C$4)/[1]Settings!$B$1,0)*[1]Settings!$B$1</f>
        <v>60</v>
      </c>
      <c r="H89" s="15"/>
      <c r="I89" s="21"/>
      <c r="J89" s="16"/>
      <c r="K89" s="16"/>
      <c r="L89" s="16"/>
      <c r="M89" s="16"/>
      <c r="N89" s="16"/>
      <c r="O89" s="16"/>
      <c r="P89" s="16"/>
      <c r="Q89" s="23"/>
    </row>
    <row r="90" spans="1:17">
      <c r="A90" s="12"/>
      <c r="B90" s="18">
        <v>1</v>
      </c>
      <c r="C90" s="18" t="s">
        <v>97</v>
      </c>
      <c r="D90" s="18">
        <v>4</v>
      </c>
      <c r="E90" s="18" t="s">
        <v>98</v>
      </c>
      <c r="F90" s="19">
        <v>0.60000000000000009</v>
      </c>
      <c r="G90" s="20">
        <f>ROUND((F90*[1]Best_Lifts!$C$4)/[1]Settings!$B$1,0)*[1]Settings!$B$1</f>
        <v>72.5</v>
      </c>
      <c r="H90" s="15"/>
      <c r="I90" s="21"/>
      <c r="J90" s="25"/>
      <c r="K90" s="16"/>
      <c r="L90" s="16"/>
      <c r="M90" s="16"/>
      <c r="N90" s="16"/>
      <c r="O90" s="16"/>
      <c r="P90" s="16"/>
      <c r="Q90" s="23"/>
    </row>
    <row r="91" spans="1:17">
      <c r="A91" s="12"/>
      <c r="B91" s="18">
        <v>2</v>
      </c>
      <c r="C91" s="18" t="s">
        <v>97</v>
      </c>
      <c r="D91" s="18">
        <v>3</v>
      </c>
      <c r="E91" s="18" t="s">
        <v>98</v>
      </c>
      <c r="F91" s="19">
        <v>0.7</v>
      </c>
      <c r="G91" s="20">
        <f>ROUND((F91*[1]Best_Lifts!$C$4)/[1]Settings!$B$1,0)*[1]Settings!$B$1</f>
        <v>85</v>
      </c>
      <c r="H91" s="15"/>
      <c r="I91" s="21"/>
      <c r="J91" s="21"/>
      <c r="K91" s="16"/>
      <c r="L91" s="16"/>
      <c r="M91" s="16"/>
      <c r="N91" s="16"/>
      <c r="O91" s="16"/>
      <c r="P91" s="16"/>
      <c r="Q91" s="23"/>
    </row>
    <row r="92" spans="1:17">
      <c r="A92" s="12"/>
      <c r="B92" s="18">
        <v>5</v>
      </c>
      <c r="C92" s="18" t="s">
        <v>97</v>
      </c>
      <c r="D92" s="18">
        <v>3</v>
      </c>
      <c r="E92" s="18" t="s">
        <v>98</v>
      </c>
      <c r="F92" s="19">
        <v>0.75</v>
      </c>
      <c r="G92" s="20">
        <f>ROUND((F92*[1]Best_Lifts!$C$4)/[1]Settings!$B$1,0)*[1]Settings!$B$1</f>
        <v>90</v>
      </c>
      <c r="H92" s="15"/>
      <c r="I92" s="21"/>
      <c r="J92" s="21"/>
      <c r="K92" s="21"/>
      <c r="L92" s="21"/>
      <c r="M92" s="21"/>
      <c r="N92" s="16"/>
      <c r="O92" s="16"/>
      <c r="P92" s="16"/>
      <c r="Q92" s="23"/>
    </row>
    <row r="93" spans="1:17">
      <c r="A93" s="12"/>
      <c r="B93" s="13"/>
      <c r="C93" s="13"/>
      <c r="D93" s="13"/>
      <c r="E93" s="13"/>
      <c r="F93" s="14"/>
      <c r="G93" s="15"/>
      <c r="H93" s="15"/>
      <c r="I93" s="16"/>
      <c r="J93" s="16"/>
      <c r="K93" s="16"/>
      <c r="L93" s="16"/>
      <c r="M93" s="16"/>
      <c r="N93" s="16"/>
      <c r="O93" s="16"/>
      <c r="P93" s="16"/>
      <c r="Q93" s="24"/>
    </row>
    <row r="94" spans="1:17">
      <c r="A94" s="11" t="s">
        <v>107</v>
      </c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</row>
    <row r="95" spans="1:17">
      <c r="A95" s="12"/>
      <c r="B95" s="13"/>
      <c r="C95" s="13"/>
      <c r="D95" s="13"/>
      <c r="E95" s="13"/>
      <c r="F95" s="14"/>
      <c r="G95" s="15"/>
      <c r="H95" s="15"/>
      <c r="I95" s="16"/>
      <c r="J95" s="16"/>
      <c r="K95" s="16"/>
      <c r="L95" s="16"/>
      <c r="M95" s="16"/>
      <c r="N95" s="16"/>
      <c r="O95" s="16"/>
      <c r="P95" s="16"/>
      <c r="Q95" s="17"/>
    </row>
    <row r="96" spans="1:17">
      <c r="A96" s="12"/>
      <c r="B96" s="18">
        <v>5</v>
      </c>
      <c r="C96" s="18" t="s">
        <v>97</v>
      </c>
      <c r="D96" s="18">
        <v>5</v>
      </c>
      <c r="E96" s="18" t="s">
        <v>98</v>
      </c>
      <c r="F96" s="19"/>
      <c r="G96" s="20"/>
      <c r="H96" s="15"/>
      <c r="I96" s="21"/>
      <c r="J96" s="21"/>
      <c r="K96" s="21"/>
      <c r="L96" s="21"/>
      <c r="M96" s="21"/>
      <c r="N96" s="16"/>
      <c r="O96" s="16"/>
      <c r="P96" s="16"/>
      <c r="Q96" s="23"/>
    </row>
    <row r="97" spans="1:17">
      <c r="A97" s="25"/>
      <c r="B97" s="26"/>
      <c r="C97" s="26"/>
      <c r="D97" s="26"/>
      <c r="E97" s="26"/>
      <c r="F97" s="27"/>
      <c r="G97" s="28"/>
      <c r="H97" s="28"/>
      <c r="I97" s="29"/>
      <c r="J97" s="29"/>
      <c r="K97" s="29"/>
      <c r="L97" s="29"/>
      <c r="M97" s="29"/>
      <c r="N97" s="29"/>
      <c r="O97" s="29"/>
      <c r="P97" s="29"/>
      <c r="Q97" s="24"/>
    </row>
    <row r="98" spans="1:17">
      <c r="A98" s="6"/>
      <c r="B98" s="7"/>
      <c r="C98" s="7"/>
      <c r="D98" s="7"/>
      <c r="E98" s="7"/>
      <c r="F98" s="8"/>
      <c r="G98" s="9"/>
      <c r="H98" s="9"/>
      <c r="I98" s="6"/>
      <c r="J98" s="6"/>
      <c r="K98" s="6"/>
      <c r="L98" s="6"/>
      <c r="M98" s="6"/>
      <c r="N98" s="6"/>
      <c r="O98" s="6"/>
      <c r="P98" s="6"/>
      <c r="Q98" s="6"/>
    </row>
    <row r="99" spans="1:17" ht="16" thickBot="1">
      <c r="A99" s="6"/>
      <c r="B99" s="7"/>
      <c r="C99" s="7"/>
      <c r="D99" s="7"/>
      <c r="E99" s="7"/>
      <c r="F99" s="8"/>
      <c r="G99" s="9"/>
      <c r="H99" s="9"/>
      <c r="I99" s="6"/>
      <c r="J99" s="6"/>
      <c r="K99" s="6"/>
      <c r="L99" s="6"/>
      <c r="M99" s="6"/>
      <c r="N99" s="6"/>
      <c r="O99" s="6"/>
      <c r="P99" s="6"/>
      <c r="Q99" s="6"/>
    </row>
    <row r="100" spans="1:17" ht="17" thickBot="1">
      <c r="A100" s="10" t="s">
        <v>108</v>
      </c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</row>
    <row r="101" spans="1:17">
      <c r="A101" s="6"/>
      <c r="B101" s="7"/>
      <c r="C101" s="7"/>
      <c r="D101" s="7"/>
      <c r="E101" s="7"/>
      <c r="F101" s="8"/>
      <c r="G101" s="9"/>
      <c r="H101" s="9"/>
      <c r="I101" s="6"/>
      <c r="J101" s="6"/>
      <c r="K101" s="6"/>
      <c r="L101" s="6"/>
      <c r="M101" s="6"/>
      <c r="N101" s="6"/>
      <c r="O101" s="6"/>
      <c r="P101" s="6"/>
      <c r="Q101" s="6"/>
    </row>
    <row r="102" spans="1:17">
      <c r="A102" s="11" t="s">
        <v>0</v>
      </c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</row>
    <row r="103" spans="1:17">
      <c r="A103" s="12"/>
      <c r="B103" s="13"/>
      <c r="C103" s="13"/>
      <c r="D103" s="13"/>
      <c r="E103" s="13"/>
      <c r="F103" s="14"/>
      <c r="G103" s="15"/>
      <c r="H103" s="15"/>
      <c r="I103" s="16"/>
      <c r="J103" s="16"/>
      <c r="K103" s="16"/>
      <c r="L103" s="16"/>
      <c r="M103" s="16"/>
      <c r="N103" s="16"/>
      <c r="O103" s="16"/>
      <c r="P103" s="16"/>
      <c r="Q103" s="17"/>
    </row>
    <row r="104" spans="1:17">
      <c r="A104" s="12"/>
      <c r="B104" s="18">
        <v>1</v>
      </c>
      <c r="C104" s="18" t="s">
        <v>97</v>
      </c>
      <c r="D104" s="18">
        <v>5</v>
      </c>
      <c r="E104" s="18" t="s">
        <v>98</v>
      </c>
      <c r="F104" s="19">
        <v>0.5</v>
      </c>
      <c r="G104" s="20">
        <f>ROUND((F104*[1]Best_Lifts!$C$4)/[1]Settings!$B$1,0)*[1]Settings!$B$1</f>
        <v>60</v>
      </c>
      <c r="H104" s="15"/>
      <c r="I104" s="21"/>
      <c r="J104" s="16"/>
      <c r="K104" s="22"/>
      <c r="L104" s="16"/>
      <c r="M104" s="16"/>
      <c r="N104" s="16"/>
      <c r="O104" s="16"/>
      <c r="P104" s="16"/>
      <c r="Q104" s="23"/>
    </row>
    <row r="105" spans="1:17">
      <c r="A105" s="12"/>
      <c r="B105" s="18">
        <v>2</v>
      </c>
      <c r="C105" s="18" t="s">
        <v>97</v>
      </c>
      <c r="D105" s="18">
        <v>4</v>
      </c>
      <c r="E105" s="18" t="s">
        <v>98</v>
      </c>
      <c r="F105" s="19">
        <v>0.60000000000000009</v>
      </c>
      <c r="G105" s="20">
        <f>ROUND((F105*[1]Best_Lifts!$C$4)/[1]Settings!$B$1,0)*[1]Settings!$B$1</f>
        <v>72.5</v>
      </c>
      <c r="H105" s="15"/>
      <c r="I105" s="21"/>
      <c r="J105" s="21"/>
      <c r="K105" s="16"/>
      <c r="L105" s="16"/>
      <c r="M105" s="16"/>
      <c r="N105" s="16"/>
      <c r="O105" s="16"/>
      <c r="P105" s="16"/>
      <c r="Q105" s="23"/>
    </row>
    <row r="106" spans="1:17">
      <c r="A106" s="12"/>
      <c r="B106" s="18">
        <v>2</v>
      </c>
      <c r="C106" s="18" t="s">
        <v>97</v>
      </c>
      <c r="D106" s="18">
        <v>3</v>
      </c>
      <c r="E106" s="18" t="s">
        <v>98</v>
      </c>
      <c r="F106" s="19">
        <v>0.7</v>
      </c>
      <c r="G106" s="20">
        <f>ROUND((F106*[1]Best_Lifts!$C$4)/[1]Settings!$B$1,0)*[1]Settings!$B$1</f>
        <v>85</v>
      </c>
      <c r="H106" s="15"/>
      <c r="I106" s="21"/>
      <c r="J106" s="21"/>
      <c r="K106" s="16"/>
      <c r="L106" s="16"/>
      <c r="M106" s="16"/>
      <c r="N106" s="16"/>
      <c r="O106" s="16"/>
      <c r="P106" s="16"/>
      <c r="Q106" s="23"/>
    </row>
    <row r="107" spans="1:17">
      <c r="A107" s="12"/>
      <c r="B107" s="18">
        <v>5</v>
      </c>
      <c r="C107" s="18" t="s">
        <v>97</v>
      </c>
      <c r="D107" s="18">
        <v>2</v>
      </c>
      <c r="E107" s="18" t="s">
        <v>98</v>
      </c>
      <c r="F107" s="19">
        <v>0.8</v>
      </c>
      <c r="G107" s="20">
        <f>ROUND((F107*[1]Best_Lifts!$C$4)/[1]Settings!$B$1,0)*[1]Settings!$B$1</f>
        <v>95</v>
      </c>
      <c r="H107" s="15"/>
      <c r="I107" s="21"/>
      <c r="J107" s="21"/>
      <c r="K107" s="21"/>
      <c r="L107" s="21"/>
      <c r="M107" s="21"/>
      <c r="N107" s="16"/>
      <c r="O107" s="16"/>
      <c r="P107" s="16"/>
      <c r="Q107" s="23"/>
    </row>
    <row r="108" spans="1:17">
      <c r="A108" s="12"/>
      <c r="B108" s="13"/>
      <c r="C108" s="13"/>
      <c r="D108" s="13"/>
      <c r="E108" s="13"/>
      <c r="F108" s="14"/>
      <c r="G108" s="15"/>
      <c r="H108" s="15"/>
      <c r="I108" s="16"/>
      <c r="J108" s="16"/>
      <c r="K108" s="16"/>
      <c r="L108" s="16"/>
      <c r="M108" s="16"/>
      <c r="N108" s="16"/>
      <c r="O108" s="16"/>
      <c r="P108" s="16"/>
      <c r="Q108" s="24"/>
    </row>
    <row r="109" spans="1:17">
      <c r="A109" s="11" t="s">
        <v>5</v>
      </c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</row>
    <row r="110" spans="1:17">
      <c r="A110" s="12"/>
      <c r="B110" s="13"/>
      <c r="C110" s="13"/>
      <c r="D110" s="13"/>
      <c r="E110" s="13"/>
      <c r="F110" s="14"/>
      <c r="G110" s="15"/>
      <c r="H110" s="15"/>
      <c r="I110" s="16"/>
      <c r="J110" s="16"/>
      <c r="K110" s="16"/>
      <c r="L110" s="16"/>
      <c r="M110" s="16"/>
      <c r="N110" s="16"/>
      <c r="O110" s="16"/>
      <c r="P110" s="16"/>
      <c r="Q110" s="17"/>
    </row>
    <row r="111" spans="1:17">
      <c r="A111" s="12"/>
      <c r="B111" s="18">
        <v>1</v>
      </c>
      <c r="C111" s="18" t="s">
        <v>97</v>
      </c>
      <c r="D111" s="18">
        <v>5</v>
      </c>
      <c r="E111" s="18" t="s">
        <v>98</v>
      </c>
      <c r="F111" s="19">
        <v>0.5</v>
      </c>
      <c r="G111" s="20">
        <f>ROUND((F111*[1]Best_Lifts!$C$3)/[1]Settings!$B$1,0)*[1]Settings!$B$1</f>
        <v>52.5</v>
      </c>
      <c r="H111" s="15"/>
      <c r="I111" s="21"/>
      <c r="J111" s="16"/>
      <c r="K111" s="16"/>
      <c r="L111" s="16"/>
      <c r="M111" s="16"/>
      <c r="N111" s="16"/>
      <c r="O111" s="16"/>
      <c r="P111" s="16"/>
      <c r="Q111" s="23"/>
    </row>
    <row r="112" spans="1:17">
      <c r="A112" s="12"/>
      <c r="B112" s="18">
        <v>1</v>
      </c>
      <c r="C112" s="18" t="s">
        <v>97</v>
      </c>
      <c r="D112" s="18">
        <v>4</v>
      </c>
      <c r="E112" s="18" t="s">
        <v>98</v>
      </c>
      <c r="F112" s="19">
        <v>0.60000000000000009</v>
      </c>
      <c r="G112" s="20">
        <f>ROUND((F112*[1]Best_Lifts!$C$3)/[1]Settings!$B$1,0)*[1]Settings!$B$1</f>
        <v>62.5</v>
      </c>
      <c r="H112" s="15"/>
      <c r="I112" s="21"/>
      <c r="J112" s="16"/>
      <c r="K112" s="16"/>
      <c r="L112" s="16"/>
      <c r="M112" s="16"/>
      <c r="N112" s="16"/>
      <c r="O112" s="16"/>
      <c r="P112" s="16"/>
      <c r="Q112" s="23"/>
    </row>
    <row r="113" spans="1:17">
      <c r="A113" s="12"/>
      <c r="B113" s="18">
        <v>2</v>
      </c>
      <c r="C113" s="18" t="s">
        <v>97</v>
      </c>
      <c r="D113" s="18">
        <v>2</v>
      </c>
      <c r="E113" s="18" t="s">
        <v>98</v>
      </c>
      <c r="F113" s="19">
        <v>0.7</v>
      </c>
      <c r="G113" s="20">
        <f>ROUND((F113*[1]Best_Lifts!$C$3)/[1]Settings!$B$1,0)*[1]Settings!$B$1</f>
        <v>72.5</v>
      </c>
      <c r="H113" s="15"/>
      <c r="I113" s="21"/>
      <c r="J113" s="21"/>
      <c r="K113" s="16"/>
      <c r="L113" s="16"/>
      <c r="M113" s="16"/>
      <c r="N113" s="16"/>
      <c r="O113" s="16"/>
      <c r="P113" s="16"/>
      <c r="Q113" s="23"/>
    </row>
    <row r="114" spans="1:17">
      <c r="A114" s="12"/>
      <c r="B114" s="18">
        <v>5</v>
      </c>
      <c r="C114" s="18" t="s">
        <v>97</v>
      </c>
      <c r="D114" s="18">
        <v>3</v>
      </c>
      <c r="E114" s="18" t="s">
        <v>98</v>
      </c>
      <c r="F114" s="19">
        <v>0.8</v>
      </c>
      <c r="G114" s="20">
        <f>ROUND((F114*[1]Best_Lifts!$C$3)/[1]Settings!$B$1,0)*[1]Settings!$B$1</f>
        <v>85</v>
      </c>
      <c r="H114" s="15"/>
      <c r="I114" s="21"/>
      <c r="J114" s="21"/>
      <c r="K114" s="21"/>
      <c r="L114" s="21"/>
      <c r="M114" s="21"/>
      <c r="N114" s="12"/>
      <c r="O114" s="16"/>
      <c r="P114" s="16"/>
      <c r="Q114" s="23"/>
    </row>
    <row r="115" spans="1:17">
      <c r="A115" s="12"/>
      <c r="B115" s="13"/>
      <c r="C115" s="13"/>
      <c r="D115" s="13"/>
      <c r="E115" s="13"/>
      <c r="F115" s="14"/>
      <c r="G115" s="15"/>
      <c r="H115" s="15"/>
      <c r="I115" s="16"/>
      <c r="J115" s="16"/>
      <c r="K115" s="16"/>
      <c r="L115" s="16"/>
      <c r="M115" s="16"/>
      <c r="N115" s="29"/>
      <c r="O115" s="16"/>
      <c r="P115" s="16"/>
      <c r="Q115" s="24"/>
    </row>
    <row r="116" spans="1:17">
      <c r="A116" s="11" t="s">
        <v>109</v>
      </c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</row>
    <row r="117" spans="1:17">
      <c r="A117" s="12"/>
      <c r="B117" s="13"/>
      <c r="C117" s="13"/>
      <c r="D117" s="13"/>
      <c r="E117" s="13"/>
      <c r="F117" s="14"/>
      <c r="G117" s="15"/>
      <c r="H117" s="15"/>
      <c r="I117" s="16"/>
      <c r="J117" s="16"/>
      <c r="K117" s="16"/>
      <c r="L117" s="16"/>
      <c r="M117" s="16"/>
      <c r="N117" s="16"/>
      <c r="O117" s="16"/>
      <c r="P117" s="16"/>
      <c r="Q117" s="17"/>
    </row>
    <row r="118" spans="1:17">
      <c r="A118" s="12"/>
      <c r="B118" s="18">
        <v>5</v>
      </c>
      <c r="C118" s="18" t="s">
        <v>97</v>
      </c>
      <c r="D118" s="18">
        <v>10</v>
      </c>
      <c r="E118" s="18" t="s">
        <v>98</v>
      </c>
      <c r="F118" s="19"/>
      <c r="G118" s="20"/>
      <c r="H118" s="15"/>
      <c r="I118" s="21"/>
      <c r="J118" s="21"/>
      <c r="K118" s="21"/>
      <c r="L118" s="21"/>
      <c r="M118" s="21"/>
      <c r="N118" s="16"/>
      <c r="O118" s="16"/>
      <c r="P118" s="16"/>
      <c r="Q118" s="23"/>
    </row>
    <row r="119" spans="1:17">
      <c r="A119" s="12"/>
      <c r="B119" s="13"/>
      <c r="C119" s="13"/>
      <c r="D119" s="13"/>
      <c r="E119" s="13"/>
      <c r="F119" s="14"/>
      <c r="G119" s="15"/>
      <c r="H119" s="15"/>
      <c r="I119" s="16"/>
      <c r="J119" s="16"/>
      <c r="K119" s="16"/>
      <c r="L119" s="16"/>
      <c r="M119" s="16"/>
      <c r="N119" s="16"/>
      <c r="O119" s="16"/>
      <c r="P119" s="16"/>
      <c r="Q119" s="24"/>
    </row>
    <row r="120" spans="1:17">
      <c r="A120" s="11" t="s">
        <v>110</v>
      </c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</row>
    <row r="121" spans="1:17">
      <c r="A121" s="12"/>
      <c r="B121" s="13"/>
      <c r="C121" s="13"/>
      <c r="D121" s="13"/>
      <c r="E121" s="13"/>
      <c r="F121" s="14"/>
      <c r="G121" s="15"/>
      <c r="H121" s="15"/>
      <c r="I121" s="16"/>
      <c r="J121" s="16"/>
      <c r="K121" s="16"/>
      <c r="L121" s="16"/>
      <c r="M121" s="16"/>
      <c r="N121" s="16"/>
      <c r="O121" s="16"/>
      <c r="P121" s="16"/>
      <c r="Q121" s="17"/>
    </row>
    <row r="122" spans="1:17">
      <c r="A122" s="12"/>
      <c r="B122" s="18">
        <v>5</v>
      </c>
      <c r="C122" s="18" t="s">
        <v>97</v>
      </c>
      <c r="D122" s="18">
        <v>10</v>
      </c>
      <c r="E122" s="18" t="s">
        <v>98</v>
      </c>
      <c r="F122" s="19"/>
      <c r="G122" s="20"/>
      <c r="H122" s="15"/>
      <c r="I122" s="21"/>
      <c r="J122" s="21"/>
      <c r="K122" s="21"/>
      <c r="L122" s="21"/>
      <c r="M122" s="21"/>
      <c r="N122" s="16"/>
      <c r="O122" s="16"/>
      <c r="P122" s="16"/>
      <c r="Q122" s="23"/>
    </row>
    <row r="123" spans="1:17">
      <c r="A123" s="12"/>
      <c r="B123" s="13"/>
      <c r="C123" s="13"/>
      <c r="D123" s="13"/>
      <c r="E123" s="13"/>
      <c r="F123" s="14"/>
      <c r="G123" s="15"/>
      <c r="H123" s="15"/>
      <c r="I123" s="16"/>
      <c r="J123" s="16"/>
      <c r="K123" s="16"/>
      <c r="L123" s="16"/>
      <c r="M123" s="16"/>
      <c r="N123" s="16"/>
      <c r="O123" s="16"/>
      <c r="P123" s="16"/>
      <c r="Q123" s="24"/>
    </row>
    <row r="124" spans="1:17">
      <c r="A124" s="11" t="s">
        <v>111</v>
      </c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</row>
    <row r="125" spans="1:17">
      <c r="A125" s="12"/>
      <c r="B125" s="13"/>
      <c r="C125" s="13"/>
      <c r="D125" s="13"/>
      <c r="E125" s="13"/>
      <c r="F125" s="14"/>
      <c r="G125" s="15"/>
      <c r="H125" s="15"/>
      <c r="I125" s="16"/>
      <c r="J125" s="16"/>
      <c r="K125" s="16"/>
      <c r="L125" s="16"/>
      <c r="M125" s="16"/>
      <c r="N125" s="16"/>
      <c r="O125" s="16"/>
      <c r="P125" s="16"/>
      <c r="Q125" s="17"/>
    </row>
    <row r="126" spans="1:17">
      <c r="A126" s="12"/>
      <c r="B126" s="18">
        <v>2</v>
      </c>
      <c r="C126" s="18" t="s">
        <v>97</v>
      </c>
      <c r="D126" s="18">
        <v>3</v>
      </c>
      <c r="E126" s="18" t="s">
        <v>98</v>
      </c>
      <c r="F126" s="19">
        <v>0.45</v>
      </c>
      <c r="G126" s="20">
        <f>ROUND((F126*[1]Best_Lifts!$C$4)/[1]Settings!$B$1,0)*[1]Settings!$B$1</f>
        <v>55</v>
      </c>
      <c r="H126" s="15"/>
      <c r="I126" s="21"/>
      <c r="J126" s="21"/>
      <c r="K126" s="22"/>
      <c r="L126" s="16"/>
      <c r="M126" s="16"/>
      <c r="N126" s="16"/>
      <c r="O126" s="16"/>
      <c r="P126" s="16"/>
      <c r="Q126" s="23"/>
    </row>
    <row r="127" spans="1:17">
      <c r="A127" s="12"/>
      <c r="B127" s="18">
        <v>2</v>
      </c>
      <c r="C127" s="18" t="s">
        <v>97</v>
      </c>
      <c r="D127" s="18">
        <v>3</v>
      </c>
      <c r="E127" s="18" t="s">
        <v>98</v>
      </c>
      <c r="F127" s="19">
        <v>0.55000000000000004</v>
      </c>
      <c r="G127" s="20">
        <f>ROUND((F127*[1]Best_Lifts!$C$4)/[1]Settings!$B$1,0)*[1]Settings!$B$1</f>
        <v>65</v>
      </c>
      <c r="H127" s="15"/>
      <c r="I127" s="21"/>
      <c r="J127" s="21"/>
      <c r="K127" s="16"/>
      <c r="L127" s="16"/>
      <c r="M127" s="16"/>
      <c r="N127" s="16"/>
      <c r="O127" s="16"/>
      <c r="P127" s="16"/>
      <c r="Q127" s="23"/>
    </row>
    <row r="128" spans="1:17">
      <c r="A128" s="12"/>
      <c r="B128" s="18">
        <v>4</v>
      </c>
      <c r="C128" s="18" t="s">
        <v>97</v>
      </c>
      <c r="D128" s="18">
        <v>2</v>
      </c>
      <c r="E128" s="18" t="s">
        <v>98</v>
      </c>
      <c r="F128" s="19">
        <v>0.60000000000000009</v>
      </c>
      <c r="G128" s="20">
        <f>ROUND((F128*[1]Best_Lifts!$C$4)/[1]Settings!$B$1,0)*[1]Settings!$B$1</f>
        <v>72.5</v>
      </c>
      <c r="H128" s="15"/>
      <c r="I128" s="21"/>
      <c r="J128" s="21"/>
      <c r="K128" s="21"/>
      <c r="L128" s="21"/>
      <c r="M128" s="16"/>
      <c r="N128" s="16"/>
      <c r="O128" s="16"/>
      <c r="P128" s="16"/>
      <c r="Q128" s="23"/>
    </row>
    <row r="129" spans="1:17">
      <c r="A129" s="12"/>
      <c r="B129" s="13"/>
      <c r="C129" s="13"/>
      <c r="D129" s="13"/>
      <c r="E129" s="13"/>
      <c r="F129" s="14"/>
      <c r="G129" s="15"/>
      <c r="H129" s="15"/>
      <c r="I129" s="16"/>
      <c r="J129" s="16"/>
      <c r="K129" s="16"/>
      <c r="L129" s="16"/>
      <c r="M129" s="16"/>
      <c r="N129" s="16"/>
      <c r="O129" s="16"/>
      <c r="P129" s="16"/>
      <c r="Q129" s="24"/>
    </row>
    <row r="130" spans="1:17">
      <c r="A130" s="11" t="s">
        <v>100</v>
      </c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</row>
    <row r="131" spans="1:17">
      <c r="A131" s="12"/>
      <c r="B131" s="13"/>
      <c r="C131" s="13"/>
      <c r="D131" s="13"/>
      <c r="E131" s="13"/>
      <c r="F131" s="14"/>
      <c r="G131" s="15"/>
      <c r="H131" s="15"/>
      <c r="I131" s="16"/>
      <c r="J131" s="16"/>
      <c r="K131" s="16"/>
      <c r="L131" s="16"/>
      <c r="M131" s="16"/>
      <c r="N131" s="16"/>
      <c r="O131" s="16"/>
      <c r="P131" s="16"/>
      <c r="Q131" s="17"/>
    </row>
    <row r="132" spans="1:17">
      <c r="A132" s="12"/>
      <c r="B132" s="18">
        <v>5</v>
      </c>
      <c r="C132" s="18" t="s">
        <v>97</v>
      </c>
      <c r="D132" s="18">
        <v>5</v>
      </c>
      <c r="E132" s="18" t="s">
        <v>98</v>
      </c>
      <c r="F132" s="19"/>
      <c r="G132" s="20"/>
      <c r="H132" s="15"/>
      <c r="I132" s="21"/>
      <c r="J132" s="21"/>
      <c r="K132" s="21"/>
      <c r="L132" s="21"/>
      <c r="M132" s="21"/>
      <c r="N132" s="16"/>
      <c r="O132" s="16"/>
      <c r="P132" s="16"/>
      <c r="Q132" s="23"/>
    </row>
    <row r="133" spans="1:17">
      <c r="A133" s="25"/>
      <c r="B133" s="26"/>
      <c r="C133" s="26"/>
      <c r="D133" s="26"/>
      <c r="E133" s="26"/>
      <c r="F133" s="27"/>
      <c r="G133" s="28"/>
      <c r="H133" s="28"/>
      <c r="I133" s="29"/>
      <c r="J133" s="29"/>
      <c r="K133" s="29"/>
      <c r="L133" s="29"/>
      <c r="M133" s="29"/>
      <c r="N133" s="29"/>
      <c r="O133" s="29"/>
      <c r="P133" s="29"/>
      <c r="Q133" s="24"/>
    </row>
    <row r="134" spans="1:17">
      <c r="A134" s="6"/>
      <c r="B134" s="7"/>
      <c r="C134" s="7"/>
      <c r="D134" s="7"/>
      <c r="E134" s="7"/>
      <c r="F134" s="8"/>
      <c r="G134" s="9"/>
      <c r="H134" s="9"/>
      <c r="I134" s="6"/>
      <c r="J134" s="6"/>
      <c r="K134" s="6"/>
      <c r="L134" s="6"/>
      <c r="M134" s="6"/>
      <c r="N134" s="6"/>
      <c r="O134" s="6"/>
      <c r="P134" s="6"/>
      <c r="Q134" s="6"/>
    </row>
    <row r="135" spans="1:17" ht="16" thickBot="1">
      <c r="A135" s="6"/>
      <c r="B135" s="7"/>
      <c r="C135" s="7"/>
      <c r="D135" s="7"/>
      <c r="E135" s="7"/>
      <c r="F135" s="8"/>
      <c r="G135" s="9"/>
      <c r="H135" s="9"/>
      <c r="I135" s="6"/>
      <c r="J135" s="6"/>
      <c r="K135" s="6"/>
      <c r="L135" s="6"/>
      <c r="M135" s="6"/>
      <c r="N135" s="6"/>
      <c r="O135" s="6"/>
      <c r="P135" s="6"/>
      <c r="Q135" s="6"/>
    </row>
    <row r="136" spans="1:17" ht="17" thickBot="1">
      <c r="A136" s="10" t="s">
        <v>112</v>
      </c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</row>
    <row r="137" spans="1:17">
      <c r="A137" s="6"/>
      <c r="B137" s="7"/>
      <c r="C137" s="7"/>
      <c r="D137" s="7"/>
      <c r="E137" s="7"/>
      <c r="F137" s="8"/>
      <c r="G137" s="9"/>
      <c r="H137" s="9"/>
      <c r="I137" s="6"/>
      <c r="J137" s="6"/>
      <c r="K137" s="6"/>
      <c r="L137" s="6"/>
      <c r="M137" s="6"/>
      <c r="N137" s="6"/>
      <c r="O137" s="6"/>
      <c r="P137" s="6"/>
      <c r="Q137" s="6"/>
    </row>
    <row r="138" spans="1:17">
      <c r="A138" s="11" t="s">
        <v>113</v>
      </c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</row>
    <row r="139" spans="1:17">
      <c r="A139" s="12"/>
      <c r="B139" s="13"/>
      <c r="C139" s="13"/>
      <c r="D139" s="13"/>
      <c r="E139" s="13"/>
      <c r="F139" s="14"/>
      <c r="G139" s="15"/>
      <c r="H139" s="15"/>
      <c r="I139" s="16"/>
      <c r="J139" s="16"/>
      <c r="K139" s="16"/>
      <c r="L139" s="16"/>
      <c r="M139" s="16"/>
      <c r="N139" s="16"/>
      <c r="O139" s="16"/>
      <c r="P139" s="16"/>
      <c r="Q139" s="17"/>
    </row>
    <row r="140" spans="1:17">
      <c r="A140" s="12"/>
      <c r="B140" s="18">
        <v>1</v>
      </c>
      <c r="C140" s="18" t="s">
        <v>97</v>
      </c>
      <c r="D140" s="18">
        <v>3</v>
      </c>
      <c r="E140" s="18" t="s">
        <v>98</v>
      </c>
      <c r="F140" s="19">
        <v>0.5</v>
      </c>
      <c r="G140" s="20">
        <f>ROUND((F140*[1]Best_Lifts!$C$5)/[1]Settings!$B$1,0)*[1]Settings!$B$1</f>
        <v>82.5</v>
      </c>
      <c r="H140" s="15"/>
      <c r="I140" s="21"/>
      <c r="J140" s="16"/>
      <c r="K140" s="16"/>
      <c r="L140" s="16"/>
      <c r="M140" s="16"/>
      <c r="N140" s="16"/>
      <c r="O140" s="16"/>
      <c r="P140" s="16"/>
      <c r="Q140" s="23"/>
    </row>
    <row r="141" spans="1:17">
      <c r="A141" s="12"/>
      <c r="B141" s="18">
        <v>1</v>
      </c>
      <c r="C141" s="18" t="s">
        <v>97</v>
      </c>
      <c r="D141" s="18">
        <v>3</v>
      </c>
      <c r="E141" s="18" t="s">
        <v>98</v>
      </c>
      <c r="F141" s="19">
        <v>0.60000000000000009</v>
      </c>
      <c r="G141" s="20">
        <f>ROUND((F141*[1]Best_Lifts!$C$5)/[1]Settings!$B$1,0)*[1]Settings!$B$1</f>
        <v>97.5</v>
      </c>
      <c r="H141" s="15"/>
      <c r="I141" s="21"/>
      <c r="J141" s="25"/>
      <c r="K141" s="16"/>
      <c r="L141" s="16"/>
      <c r="M141" s="16"/>
      <c r="N141" s="16"/>
      <c r="O141" s="16"/>
      <c r="P141" s="16"/>
      <c r="Q141" s="23"/>
    </row>
    <row r="142" spans="1:17">
      <c r="A142" s="12"/>
      <c r="B142" s="18">
        <v>2</v>
      </c>
      <c r="C142" s="18" t="s">
        <v>97</v>
      </c>
      <c r="D142" s="18">
        <v>3</v>
      </c>
      <c r="E142" s="18" t="s">
        <v>98</v>
      </c>
      <c r="F142" s="19">
        <v>0.7</v>
      </c>
      <c r="G142" s="20">
        <f>ROUND((F142*[1]Best_Lifts!$C$5)/[1]Settings!$B$1,0)*[1]Settings!$B$1</f>
        <v>115</v>
      </c>
      <c r="H142" s="15"/>
      <c r="I142" s="21"/>
      <c r="J142" s="21"/>
      <c r="K142" s="16"/>
      <c r="L142" s="16"/>
      <c r="M142" s="16"/>
      <c r="N142" s="16"/>
      <c r="O142" s="16"/>
      <c r="P142" s="16"/>
      <c r="Q142" s="23"/>
    </row>
    <row r="143" spans="1:17">
      <c r="A143" s="12"/>
      <c r="B143" s="18">
        <v>4</v>
      </c>
      <c r="C143" s="18" t="s">
        <v>97</v>
      </c>
      <c r="D143" s="18">
        <v>2</v>
      </c>
      <c r="E143" s="18" t="s">
        <v>98</v>
      </c>
      <c r="F143" s="19">
        <v>0.75</v>
      </c>
      <c r="G143" s="20">
        <f>ROUND((F143*[1]Best_Lifts!$C$5)/[1]Settings!$B$1,0)*[1]Settings!$B$1</f>
        <v>122.5</v>
      </c>
      <c r="H143" s="15"/>
      <c r="I143" s="21"/>
      <c r="J143" s="21"/>
      <c r="K143" s="21"/>
      <c r="L143" s="21"/>
      <c r="M143" s="16"/>
      <c r="N143" s="16"/>
      <c r="O143" s="16"/>
      <c r="P143" s="16"/>
      <c r="Q143" s="23"/>
    </row>
    <row r="144" spans="1:17">
      <c r="A144" s="12"/>
      <c r="B144" s="13"/>
      <c r="C144" s="13"/>
      <c r="D144" s="13"/>
      <c r="E144" s="13"/>
      <c r="F144" s="14"/>
      <c r="G144" s="15"/>
      <c r="H144" s="15"/>
      <c r="I144" s="16"/>
      <c r="J144" s="16"/>
      <c r="K144" s="16"/>
      <c r="L144" s="16"/>
      <c r="M144" s="16"/>
      <c r="N144" s="16"/>
      <c r="O144" s="16"/>
      <c r="P144" s="16"/>
      <c r="Q144" s="24"/>
    </row>
    <row r="145" spans="1:17">
      <c r="A145" s="11" t="s">
        <v>5</v>
      </c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</row>
    <row r="146" spans="1:17">
      <c r="A146" s="12"/>
      <c r="B146" s="13"/>
      <c r="C146" s="13"/>
      <c r="D146" s="13"/>
      <c r="E146" s="13"/>
      <c r="F146" s="14"/>
      <c r="G146" s="15"/>
      <c r="H146" s="15"/>
      <c r="I146" s="16"/>
      <c r="J146" s="16"/>
      <c r="K146" s="16"/>
      <c r="L146" s="16"/>
      <c r="M146" s="16"/>
      <c r="N146" s="16"/>
      <c r="O146" s="16"/>
      <c r="P146" s="16"/>
      <c r="Q146" s="17"/>
    </row>
    <row r="147" spans="1:17">
      <c r="A147" s="12"/>
      <c r="B147" s="18">
        <v>1</v>
      </c>
      <c r="C147" s="18" t="s">
        <v>97</v>
      </c>
      <c r="D147" s="18">
        <v>6</v>
      </c>
      <c r="E147" s="18" t="s">
        <v>98</v>
      </c>
      <c r="F147" s="19">
        <v>0.5</v>
      </c>
      <c r="G147" s="20">
        <f>ROUND((F147*[1]Best_Lifts!$C$3)/[1]Settings!$B$1,0)*[1]Settings!$B$1</f>
        <v>52.5</v>
      </c>
      <c r="H147" s="15"/>
      <c r="I147" s="21"/>
      <c r="J147" s="16"/>
      <c r="K147" s="16"/>
      <c r="L147" s="16"/>
      <c r="M147" s="16"/>
      <c r="N147" s="16"/>
      <c r="O147" s="16"/>
      <c r="P147" s="16"/>
      <c r="Q147" s="23"/>
    </row>
    <row r="148" spans="1:17">
      <c r="A148" s="12"/>
      <c r="B148" s="18">
        <v>2</v>
      </c>
      <c r="C148" s="18" t="s">
        <v>97</v>
      </c>
      <c r="D148" s="18">
        <v>6</v>
      </c>
      <c r="E148" s="18" t="s">
        <v>98</v>
      </c>
      <c r="F148" s="19">
        <v>0.60000000000000009</v>
      </c>
      <c r="G148" s="20">
        <f>ROUND((F148*[1]Best_Lifts!$C$3)/[1]Settings!$B$1,0)*[1]Settings!$B$1</f>
        <v>62.5</v>
      </c>
      <c r="H148" s="15"/>
      <c r="I148" s="21"/>
      <c r="J148" s="21"/>
      <c r="K148" s="16"/>
      <c r="L148" s="16"/>
      <c r="M148" s="16"/>
      <c r="N148" s="16"/>
      <c r="O148" s="16"/>
      <c r="P148" s="16"/>
      <c r="Q148" s="23"/>
    </row>
    <row r="149" spans="1:17">
      <c r="A149" s="12"/>
      <c r="B149" s="18">
        <v>4</v>
      </c>
      <c r="C149" s="18" t="s">
        <v>97</v>
      </c>
      <c r="D149" s="18">
        <v>6</v>
      </c>
      <c r="E149" s="18" t="s">
        <v>98</v>
      </c>
      <c r="F149" s="19">
        <v>0.65</v>
      </c>
      <c r="G149" s="20">
        <f>ROUND((F149*[1]Best_Lifts!$C$3)/[1]Settings!$B$1,0)*[1]Settings!$B$1</f>
        <v>67.5</v>
      </c>
      <c r="H149" s="15"/>
      <c r="I149" s="21"/>
      <c r="J149" s="21"/>
      <c r="K149" s="21"/>
      <c r="L149" s="21"/>
      <c r="M149" s="12"/>
      <c r="N149" s="16"/>
      <c r="O149" s="16"/>
      <c r="P149" s="16"/>
      <c r="Q149" s="23"/>
    </row>
    <row r="150" spans="1:17">
      <c r="A150" s="12"/>
      <c r="B150" s="13"/>
      <c r="C150" s="13"/>
      <c r="D150" s="13"/>
      <c r="E150" s="13"/>
      <c r="F150" s="14"/>
      <c r="G150" s="15"/>
      <c r="H150" s="15"/>
      <c r="I150" s="16"/>
      <c r="J150" s="16"/>
      <c r="K150" s="16"/>
      <c r="L150" s="16"/>
      <c r="M150" s="29"/>
      <c r="N150" s="16"/>
      <c r="O150" s="16"/>
      <c r="P150" s="16"/>
      <c r="Q150" s="24"/>
    </row>
    <row r="151" spans="1:17">
      <c r="A151" s="11" t="s">
        <v>114</v>
      </c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</row>
    <row r="152" spans="1:17">
      <c r="A152" s="12"/>
      <c r="B152" s="13"/>
      <c r="C152" s="13"/>
      <c r="D152" s="13"/>
      <c r="E152" s="13"/>
      <c r="F152" s="14"/>
      <c r="G152" s="15"/>
      <c r="H152" s="15"/>
      <c r="I152" s="16"/>
      <c r="J152" s="16"/>
      <c r="K152" s="16"/>
      <c r="L152" s="16"/>
      <c r="M152" s="16"/>
      <c r="N152" s="16"/>
      <c r="O152" s="16"/>
      <c r="P152" s="16"/>
      <c r="Q152" s="17"/>
    </row>
    <row r="153" spans="1:17">
      <c r="A153" s="12"/>
      <c r="B153" s="18">
        <v>1</v>
      </c>
      <c r="C153" s="18" t="s">
        <v>97</v>
      </c>
      <c r="D153" s="18">
        <v>4</v>
      </c>
      <c r="E153" s="18" t="s">
        <v>98</v>
      </c>
      <c r="F153" s="19">
        <v>0.55000000000000004</v>
      </c>
      <c r="G153" s="20">
        <f>ROUND((F153*[1]Best_Lifts!$C$5)/[1]Settings!$B$1,0)*[1]Settings!$B$1</f>
        <v>90</v>
      </c>
      <c r="H153" s="15"/>
      <c r="I153" s="21"/>
      <c r="J153" s="16"/>
      <c r="K153" s="16"/>
      <c r="L153" s="16"/>
      <c r="M153" s="16"/>
      <c r="N153" s="16"/>
      <c r="O153" s="16"/>
      <c r="P153" s="16"/>
      <c r="Q153" s="23"/>
    </row>
    <row r="154" spans="1:17">
      <c r="A154" s="12"/>
      <c r="B154" s="18">
        <v>1</v>
      </c>
      <c r="C154" s="18" t="s">
        <v>97</v>
      </c>
      <c r="D154" s="18">
        <v>4</v>
      </c>
      <c r="E154" s="18" t="s">
        <v>98</v>
      </c>
      <c r="F154" s="19">
        <v>0.65</v>
      </c>
      <c r="G154" s="20">
        <f>ROUND((F154*[1]Best_Lifts!$C$5)/[1]Settings!$B$1,0)*[1]Settings!$B$1</f>
        <v>105</v>
      </c>
      <c r="H154" s="15"/>
      <c r="I154" s="21"/>
      <c r="J154" s="16"/>
      <c r="K154" s="16"/>
      <c r="L154" s="16"/>
      <c r="M154" s="16"/>
      <c r="N154" s="16"/>
      <c r="O154" s="16"/>
      <c r="P154" s="16"/>
      <c r="Q154" s="23"/>
    </row>
    <row r="155" spans="1:17">
      <c r="A155" s="12"/>
      <c r="B155" s="18">
        <v>2</v>
      </c>
      <c r="C155" s="18" t="s">
        <v>97</v>
      </c>
      <c r="D155" s="18">
        <v>4</v>
      </c>
      <c r="E155" s="18" t="s">
        <v>98</v>
      </c>
      <c r="F155" s="19">
        <v>0.75</v>
      </c>
      <c r="G155" s="20">
        <f>ROUND((F155*[1]Best_Lifts!$C$5)/[1]Settings!$B$1,0)*[1]Settings!$B$1</f>
        <v>122.5</v>
      </c>
      <c r="H155" s="15"/>
      <c r="I155" s="21"/>
      <c r="J155" s="21"/>
      <c r="K155" s="16"/>
      <c r="L155" s="16"/>
      <c r="M155" s="16"/>
      <c r="N155" s="16"/>
      <c r="O155" s="16"/>
      <c r="P155" s="16"/>
      <c r="Q155" s="23"/>
    </row>
    <row r="156" spans="1:17">
      <c r="A156" s="12"/>
      <c r="B156" s="18">
        <v>4</v>
      </c>
      <c r="C156" s="18" t="s">
        <v>97</v>
      </c>
      <c r="D156" s="18">
        <v>4</v>
      </c>
      <c r="E156" s="18" t="s">
        <v>98</v>
      </c>
      <c r="F156" s="19">
        <v>0.8</v>
      </c>
      <c r="G156" s="20">
        <f>ROUND((F156*[1]Best_Lifts!$C$5)/[1]Settings!$B$1,0)*[1]Settings!$B$1</f>
        <v>130</v>
      </c>
      <c r="H156" s="15"/>
      <c r="I156" s="21"/>
      <c r="J156" s="21"/>
      <c r="K156" s="21"/>
      <c r="L156" s="21"/>
      <c r="M156" s="12"/>
      <c r="N156" s="16"/>
      <c r="O156" s="16"/>
      <c r="P156" s="16"/>
      <c r="Q156" s="23"/>
    </row>
    <row r="157" spans="1:17">
      <c r="A157" s="12"/>
      <c r="B157" s="13"/>
      <c r="C157" s="13"/>
      <c r="D157" s="13"/>
      <c r="E157" s="13"/>
      <c r="F157" s="14"/>
      <c r="G157" s="15"/>
      <c r="H157" s="15"/>
      <c r="I157" s="16"/>
      <c r="J157" s="16"/>
      <c r="K157" s="16"/>
      <c r="L157" s="16"/>
      <c r="M157" s="29"/>
      <c r="N157" s="29"/>
      <c r="O157" s="16"/>
      <c r="P157" s="16"/>
      <c r="Q157" s="24"/>
    </row>
    <row r="158" spans="1:17">
      <c r="A158" s="11" t="s">
        <v>8</v>
      </c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</row>
    <row r="159" spans="1:17">
      <c r="A159" s="12"/>
      <c r="B159" s="13"/>
      <c r="C159" s="13"/>
      <c r="D159" s="13"/>
      <c r="E159" s="13"/>
      <c r="F159" s="14"/>
      <c r="G159" s="15"/>
      <c r="H159" s="15"/>
      <c r="I159" s="16"/>
      <c r="J159" s="16"/>
      <c r="K159" s="16"/>
      <c r="L159" s="16"/>
      <c r="M159" s="16"/>
      <c r="N159" s="16"/>
      <c r="O159" s="16"/>
      <c r="P159" s="16"/>
      <c r="Q159" s="17"/>
    </row>
    <row r="160" spans="1:17">
      <c r="A160" s="12"/>
      <c r="B160" s="18">
        <v>5</v>
      </c>
      <c r="C160" s="18" t="s">
        <v>97</v>
      </c>
      <c r="D160" s="18">
        <v>5</v>
      </c>
      <c r="E160" s="18" t="s">
        <v>98</v>
      </c>
      <c r="F160" s="19"/>
      <c r="G160" s="20"/>
      <c r="H160" s="15"/>
      <c r="I160" s="21"/>
      <c r="J160" s="21"/>
      <c r="K160" s="21"/>
      <c r="L160" s="21"/>
      <c r="M160" s="21"/>
      <c r="N160" s="16"/>
      <c r="O160" s="16"/>
      <c r="P160" s="16"/>
      <c r="Q160" s="23"/>
    </row>
    <row r="161" spans="1:17">
      <c r="A161" s="25"/>
      <c r="B161" s="26"/>
      <c r="C161" s="26"/>
      <c r="D161" s="26"/>
      <c r="E161" s="26"/>
      <c r="F161" s="27"/>
      <c r="G161" s="28"/>
      <c r="H161" s="28"/>
      <c r="I161" s="29"/>
      <c r="J161" s="29"/>
      <c r="K161" s="29"/>
      <c r="L161" s="29"/>
      <c r="M161" s="29"/>
      <c r="N161" s="29"/>
      <c r="O161" s="29"/>
      <c r="P161" s="29"/>
      <c r="Q161" s="24"/>
    </row>
    <row r="162" spans="1:17">
      <c r="A162" s="6"/>
      <c r="B162" s="7"/>
      <c r="C162" s="7"/>
      <c r="D162" s="7"/>
      <c r="E162" s="7"/>
      <c r="F162" s="8"/>
      <c r="G162" s="9"/>
      <c r="H162" s="9"/>
      <c r="I162" s="6"/>
      <c r="J162" s="6"/>
      <c r="K162" s="6"/>
      <c r="L162" s="6"/>
      <c r="M162" s="6"/>
      <c r="N162" s="6"/>
      <c r="O162" s="6"/>
      <c r="P162" s="6"/>
      <c r="Q162" s="6"/>
    </row>
    <row r="163" spans="1:17" ht="16" thickBot="1">
      <c r="A163" s="6"/>
      <c r="B163" s="7"/>
      <c r="C163" s="7"/>
      <c r="D163" s="7"/>
      <c r="E163" s="7"/>
      <c r="F163" s="8"/>
      <c r="G163" s="9"/>
      <c r="H163" s="9"/>
      <c r="I163" s="6"/>
      <c r="J163" s="6"/>
      <c r="K163" s="6"/>
      <c r="L163" s="6"/>
      <c r="M163" s="6"/>
      <c r="N163" s="6"/>
      <c r="O163" s="6"/>
      <c r="P163" s="6"/>
      <c r="Q163" s="6"/>
    </row>
    <row r="164" spans="1:17" ht="17" thickBot="1">
      <c r="A164" s="10" t="s">
        <v>115</v>
      </c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</row>
    <row r="165" spans="1:17">
      <c r="A165" s="6"/>
      <c r="B165" s="7"/>
      <c r="C165" s="7"/>
      <c r="D165" s="7"/>
      <c r="E165" s="7"/>
      <c r="F165" s="8"/>
      <c r="G165" s="9"/>
      <c r="H165" s="9"/>
      <c r="I165" s="6"/>
      <c r="J165" s="6"/>
      <c r="K165" s="6"/>
      <c r="L165" s="6"/>
      <c r="M165" s="6"/>
      <c r="N165" s="6"/>
      <c r="O165" s="6"/>
      <c r="P165" s="6"/>
      <c r="Q165" s="6"/>
    </row>
    <row r="166" spans="1:17">
      <c r="A166" s="11" t="s">
        <v>0</v>
      </c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</row>
    <row r="167" spans="1:17">
      <c r="A167" s="12"/>
      <c r="B167" s="13"/>
      <c r="C167" s="13"/>
      <c r="D167" s="13"/>
      <c r="E167" s="13"/>
      <c r="F167" s="14"/>
      <c r="G167" s="15"/>
      <c r="H167" s="15"/>
      <c r="I167" s="16"/>
      <c r="J167" s="16"/>
      <c r="K167" s="16"/>
      <c r="L167" s="16"/>
      <c r="M167" s="16"/>
      <c r="N167" s="16"/>
      <c r="O167" s="16"/>
      <c r="P167" s="16"/>
      <c r="Q167" s="17"/>
    </row>
    <row r="168" spans="1:17">
      <c r="A168" s="12"/>
      <c r="B168" s="18">
        <v>1</v>
      </c>
      <c r="C168" s="18" t="s">
        <v>97</v>
      </c>
      <c r="D168" s="18">
        <v>5</v>
      </c>
      <c r="E168" s="18" t="s">
        <v>98</v>
      </c>
      <c r="F168" s="19">
        <v>0.5</v>
      </c>
      <c r="G168" s="20">
        <f>ROUND((F168*[1]Best_Lifts!$C$4)/[1]Settings!$B$1,0)*[1]Settings!$B$1</f>
        <v>60</v>
      </c>
      <c r="H168" s="15"/>
      <c r="I168" s="21"/>
      <c r="J168" s="16"/>
      <c r="K168" s="22"/>
      <c r="L168" s="16"/>
      <c r="M168" s="16"/>
      <c r="N168" s="16"/>
      <c r="O168" s="16"/>
      <c r="P168" s="16"/>
      <c r="Q168" s="23"/>
    </row>
    <row r="169" spans="1:17">
      <c r="A169" s="12"/>
      <c r="B169" s="18">
        <v>1</v>
      </c>
      <c r="C169" s="18" t="s">
        <v>97</v>
      </c>
      <c r="D169" s="18">
        <v>4</v>
      </c>
      <c r="E169" s="18" t="s">
        <v>98</v>
      </c>
      <c r="F169" s="19">
        <v>0.60000000000000009</v>
      </c>
      <c r="G169" s="20">
        <f>ROUND((F169*[1]Best_Lifts!$C$4)/[1]Settings!$B$1,0)*[1]Settings!$B$1</f>
        <v>72.5</v>
      </c>
      <c r="H169" s="15"/>
      <c r="I169" s="21"/>
      <c r="J169" s="16"/>
      <c r="K169" s="16"/>
      <c r="L169" s="16"/>
      <c r="M169" s="16"/>
      <c r="N169" s="16"/>
      <c r="O169" s="16"/>
      <c r="P169" s="16"/>
      <c r="Q169" s="23"/>
    </row>
    <row r="170" spans="1:17">
      <c r="A170" s="12"/>
      <c r="B170" s="18">
        <v>2</v>
      </c>
      <c r="C170" s="18" t="s">
        <v>97</v>
      </c>
      <c r="D170" s="18">
        <v>3</v>
      </c>
      <c r="E170" s="18" t="s">
        <v>98</v>
      </c>
      <c r="F170" s="19">
        <v>0.7</v>
      </c>
      <c r="G170" s="20">
        <f>ROUND((F170*[1]Best_Lifts!$C$4)/[1]Settings!$B$1,0)*[1]Settings!$B$1</f>
        <v>85</v>
      </c>
      <c r="H170" s="15"/>
      <c r="I170" s="21"/>
      <c r="J170" s="21"/>
      <c r="K170" s="16"/>
      <c r="L170" s="16"/>
      <c r="M170" s="16"/>
      <c r="N170" s="16"/>
      <c r="O170" s="16"/>
      <c r="P170" s="16"/>
      <c r="Q170" s="23"/>
    </row>
    <row r="171" spans="1:17">
      <c r="A171" s="12"/>
      <c r="B171" s="18">
        <v>5</v>
      </c>
      <c r="C171" s="18" t="s">
        <v>97</v>
      </c>
      <c r="D171" s="18">
        <v>2</v>
      </c>
      <c r="E171" s="18" t="s">
        <v>98</v>
      </c>
      <c r="F171" s="19">
        <v>0.8</v>
      </c>
      <c r="G171" s="20">
        <f>ROUND((F171*[1]Best_Lifts!$C$4)/[1]Settings!$B$1,0)*[1]Settings!$B$1</f>
        <v>95</v>
      </c>
      <c r="H171" s="15"/>
      <c r="I171" s="21"/>
      <c r="J171" s="21"/>
      <c r="K171" s="21"/>
      <c r="L171" s="21"/>
      <c r="M171" s="21"/>
      <c r="N171" s="12"/>
      <c r="O171" s="16"/>
      <c r="P171" s="16"/>
      <c r="Q171" s="23"/>
    </row>
    <row r="172" spans="1:17">
      <c r="A172" s="12"/>
      <c r="B172" s="13"/>
      <c r="C172" s="13"/>
      <c r="D172" s="13"/>
      <c r="E172" s="13"/>
      <c r="F172" s="14"/>
      <c r="G172" s="15"/>
      <c r="H172" s="15"/>
      <c r="I172" s="16"/>
      <c r="J172" s="16"/>
      <c r="K172" s="16"/>
      <c r="L172" s="16"/>
      <c r="M172" s="16"/>
      <c r="N172" s="29"/>
      <c r="O172" s="16"/>
      <c r="P172" s="16"/>
      <c r="Q172" s="24"/>
    </row>
    <row r="173" spans="1:17">
      <c r="A173" s="11" t="s">
        <v>5</v>
      </c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</row>
    <row r="174" spans="1:17">
      <c r="A174" s="12"/>
      <c r="B174" s="13"/>
      <c r="C174" s="13"/>
      <c r="D174" s="13"/>
      <c r="E174" s="13"/>
      <c r="F174" s="14"/>
      <c r="G174" s="15"/>
      <c r="H174" s="15"/>
      <c r="I174" s="16"/>
      <c r="J174" s="16"/>
      <c r="K174" s="16"/>
      <c r="L174" s="16"/>
      <c r="M174" s="16"/>
      <c r="N174" s="16"/>
      <c r="O174" s="16"/>
      <c r="P174" s="16"/>
      <c r="Q174" s="17"/>
    </row>
    <row r="175" spans="1:17">
      <c r="A175" s="12"/>
      <c r="B175" s="18">
        <v>1</v>
      </c>
      <c r="C175" s="18" t="s">
        <v>97</v>
      </c>
      <c r="D175" s="18">
        <v>5</v>
      </c>
      <c r="E175" s="18" t="s">
        <v>98</v>
      </c>
      <c r="F175" s="19">
        <v>0.5</v>
      </c>
      <c r="G175" s="20">
        <f>ROUND((F175*[1]Best_Lifts!$C$3)/[1]Settings!$B$1,0)*[1]Settings!$B$1</f>
        <v>52.5</v>
      </c>
      <c r="H175" s="15"/>
      <c r="I175" s="21"/>
      <c r="J175" s="16"/>
      <c r="K175" s="16"/>
      <c r="L175" s="16"/>
      <c r="M175" s="16"/>
      <c r="N175" s="16"/>
      <c r="O175" s="16"/>
      <c r="P175" s="16"/>
      <c r="Q175" s="23"/>
    </row>
    <row r="176" spans="1:17">
      <c r="A176" s="12"/>
      <c r="B176" s="18">
        <v>1</v>
      </c>
      <c r="C176" s="18" t="s">
        <v>97</v>
      </c>
      <c r="D176" s="18">
        <v>4</v>
      </c>
      <c r="E176" s="18" t="s">
        <v>98</v>
      </c>
      <c r="F176" s="19">
        <v>0.60000000000000009</v>
      </c>
      <c r="G176" s="20">
        <f>ROUND((F176*[1]Best_Lifts!$C$3)/[1]Settings!$B$1,0)*[1]Settings!$B$1</f>
        <v>62.5</v>
      </c>
      <c r="H176" s="15"/>
      <c r="I176" s="21"/>
      <c r="J176" s="16"/>
      <c r="K176" s="16"/>
      <c r="L176" s="16"/>
      <c r="M176" s="16"/>
      <c r="N176" s="16"/>
      <c r="O176" s="16"/>
      <c r="P176" s="16"/>
      <c r="Q176" s="23"/>
    </row>
    <row r="177" spans="1:17">
      <c r="A177" s="12"/>
      <c r="B177" s="18">
        <v>2</v>
      </c>
      <c r="C177" s="18" t="s">
        <v>97</v>
      </c>
      <c r="D177" s="18">
        <v>3</v>
      </c>
      <c r="E177" s="18" t="s">
        <v>98</v>
      </c>
      <c r="F177" s="19">
        <v>0.7</v>
      </c>
      <c r="G177" s="20">
        <f>ROUND((F177*[1]Best_Lifts!$C$3)/[1]Settings!$B$1,0)*[1]Settings!$B$1</f>
        <v>72.5</v>
      </c>
      <c r="H177" s="15"/>
      <c r="I177" s="21"/>
      <c r="J177" s="21"/>
      <c r="K177" s="16"/>
      <c r="L177" s="16"/>
      <c r="M177" s="16"/>
      <c r="N177" s="16"/>
      <c r="O177" s="16"/>
      <c r="P177" s="16"/>
      <c r="Q177" s="23"/>
    </row>
    <row r="178" spans="1:17">
      <c r="A178" s="12"/>
      <c r="B178" s="18">
        <v>2</v>
      </c>
      <c r="C178" s="18" t="s">
        <v>97</v>
      </c>
      <c r="D178" s="18">
        <v>2</v>
      </c>
      <c r="E178" s="18" t="s">
        <v>98</v>
      </c>
      <c r="F178" s="19">
        <v>0.8</v>
      </c>
      <c r="G178" s="20">
        <f>ROUND((F178*[1]Best_Lifts!$C$3)/[1]Settings!$B$1,0)*[1]Settings!$B$1</f>
        <v>85</v>
      </c>
      <c r="H178" s="15"/>
      <c r="I178" s="21"/>
      <c r="J178" s="21"/>
      <c r="K178" s="16"/>
      <c r="L178" s="16"/>
      <c r="M178" s="16"/>
      <c r="N178" s="16"/>
      <c r="O178" s="16"/>
      <c r="P178" s="16"/>
      <c r="Q178" s="23"/>
    </row>
    <row r="179" spans="1:17">
      <c r="A179" s="12"/>
      <c r="B179" s="18">
        <v>1</v>
      </c>
      <c r="C179" s="18" t="s">
        <v>97</v>
      </c>
      <c r="D179" s="18">
        <v>3</v>
      </c>
      <c r="E179" s="18" t="s">
        <v>98</v>
      </c>
      <c r="F179" s="19">
        <v>0.75</v>
      </c>
      <c r="G179" s="20">
        <f>ROUND((F179*[1]Best_Lifts!$C$3)/[1]Settings!$B$1,0)*[1]Settings!$B$1</f>
        <v>80</v>
      </c>
      <c r="H179" s="15"/>
      <c r="I179" s="21"/>
      <c r="J179" s="16"/>
      <c r="K179" s="16"/>
      <c r="L179" s="16"/>
      <c r="M179" s="16"/>
      <c r="N179" s="16"/>
      <c r="O179" s="16"/>
      <c r="P179" s="16"/>
      <c r="Q179" s="23"/>
    </row>
    <row r="180" spans="1:17">
      <c r="A180" s="12"/>
      <c r="B180" s="18">
        <v>1</v>
      </c>
      <c r="C180" s="18" t="s">
        <v>97</v>
      </c>
      <c r="D180" s="18">
        <v>5</v>
      </c>
      <c r="E180" s="18" t="s">
        <v>98</v>
      </c>
      <c r="F180" s="19">
        <v>0.65</v>
      </c>
      <c r="G180" s="20">
        <f>ROUND((F180*[1]Best_Lifts!$C$3)/[1]Settings!$B$1,0)*[1]Settings!$B$1</f>
        <v>67.5</v>
      </c>
      <c r="H180" s="15"/>
      <c r="I180" s="21"/>
      <c r="J180" s="16"/>
      <c r="K180" s="16"/>
      <c r="L180" s="16"/>
      <c r="M180" s="16"/>
      <c r="N180" s="16"/>
      <c r="O180" s="16"/>
      <c r="P180" s="16"/>
      <c r="Q180" s="23"/>
    </row>
    <row r="181" spans="1:17">
      <c r="A181" s="12"/>
      <c r="B181" s="18">
        <v>1</v>
      </c>
      <c r="C181" s="18" t="s">
        <v>97</v>
      </c>
      <c r="D181" s="18">
        <v>7</v>
      </c>
      <c r="E181" s="18" t="s">
        <v>98</v>
      </c>
      <c r="F181" s="19">
        <v>0.55000000000000004</v>
      </c>
      <c r="G181" s="20">
        <f>ROUND((F181*[1]Best_Lifts!$C$3)/[1]Settings!$B$1,0)*[1]Settings!$B$1</f>
        <v>57.5</v>
      </c>
      <c r="H181" s="15"/>
      <c r="I181" s="21"/>
      <c r="J181" s="16"/>
      <c r="K181" s="16"/>
      <c r="L181" s="16"/>
      <c r="M181" s="16"/>
      <c r="N181" s="16"/>
      <c r="O181" s="16"/>
      <c r="P181" s="16"/>
      <c r="Q181" s="23"/>
    </row>
    <row r="182" spans="1:17">
      <c r="A182" s="12"/>
      <c r="B182" s="13"/>
      <c r="C182" s="13"/>
      <c r="D182" s="13"/>
      <c r="E182" s="13"/>
      <c r="F182" s="14"/>
      <c r="G182" s="15"/>
      <c r="H182" s="15"/>
      <c r="I182" s="16"/>
      <c r="J182" s="16"/>
      <c r="K182" s="16"/>
      <c r="L182" s="16"/>
      <c r="M182" s="16"/>
      <c r="N182" s="16"/>
      <c r="O182" s="16"/>
      <c r="P182" s="16"/>
      <c r="Q182" s="24"/>
    </row>
    <row r="183" spans="1:17">
      <c r="A183" s="11" t="s">
        <v>109</v>
      </c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</row>
    <row r="184" spans="1:17">
      <c r="A184" s="12"/>
      <c r="B184" s="13"/>
      <c r="C184" s="13"/>
      <c r="D184" s="13"/>
      <c r="E184" s="13"/>
      <c r="F184" s="14"/>
      <c r="G184" s="15"/>
      <c r="H184" s="15"/>
      <c r="I184" s="16"/>
      <c r="J184" s="16"/>
      <c r="K184" s="16"/>
      <c r="L184" s="16"/>
      <c r="M184" s="16"/>
      <c r="N184" s="16"/>
      <c r="O184" s="16"/>
      <c r="P184" s="16"/>
      <c r="Q184" s="17"/>
    </row>
    <row r="185" spans="1:17">
      <c r="A185" s="12"/>
      <c r="B185" s="18">
        <v>5</v>
      </c>
      <c r="C185" s="18" t="s">
        <v>97</v>
      </c>
      <c r="D185" s="18">
        <v>10</v>
      </c>
      <c r="E185" s="18" t="s">
        <v>98</v>
      </c>
      <c r="F185" s="19"/>
      <c r="G185" s="20"/>
      <c r="H185" s="15"/>
      <c r="I185" s="21"/>
      <c r="J185" s="21"/>
      <c r="K185" s="21"/>
      <c r="L185" s="21"/>
      <c r="M185" s="21"/>
      <c r="N185" s="16"/>
      <c r="O185" s="16"/>
      <c r="P185" s="16"/>
      <c r="Q185" s="23"/>
    </row>
    <row r="186" spans="1:17">
      <c r="A186" s="12"/>
      <c r="B186" s="13"/>
      <c r="C186" s="13"/>
      <c r="D186" s="13"/>
      <c r="E186" s="13"/>
      <c r="F186" s="14"/>
      <c r="G186" s="15"/>
      <c r="H186" s="15"/>
      <c r="I186" s="16"/>
      <c r="J186" s="16"/>
      <c r="K186" s="16"/>
      <c r="L186" s="16"/>
      <c r="M186" s="16"/>
      <c r="N186" s="16"/>
      <c r="O186" s="16"/>
      <c r="P186" s="16"/>
      <c r="Q186" s="24"/>
    </row>
    <row r="187" spans="1:17">
      <c r="A187" s="11" t="s">
        <v>0</v>
      </c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</row>
    <row r="188" spans="1:17">
      <c r="A188" s="12"/>
      <c r="B188" s="13"/>
      <c r="C188" s="13"/>
      <c r="D188" s="13"/>
      <c r="E188" s="13"/>
      <c r="F188" s="14"/>
      <c r="G188" s="15"/>
      <c r="H188" s="15"/>
      <c r="I188" s="16"/>
      <c r="J188" s="16"/>
      <c r="K188" s="16"/>
      <c r="L188" s="16"/>
      <c r="M188" s="16"/>
      <c r="N188" s="16"/>
      <c r="O188" s="16"/>
      <c r="P188" s="16"/>
      <c r="Q188" s="17"/>
    </row>
    <row r="189" spans="1:17">
      <c r="A189" s="12"/>
      <c r="B189" s="18">
        <v>1</v>
      </c>
      <c r="C189" s="18" t="s">
        <v>97</v>
      </c>
      <c r="D189" s="18">
        <v>5</v>
      </c>
      <c r="E189" s="18" t="s">
        <v>98</v>
      </c>
      <c r="F189" s="19">
        <v>0.5</v>
      </c>
      <c r="G189" s="20">
        <f>ROUND((F189*[1]Best_Lifts!$C$4)/[1]Settings!$B$1,0)*[1]Settings!$B$1</f>
        <v>60</v>
      </c>
      <c r="H189" s="15"/>
      <c r="I189" s="21"/>
      <c r="J189" s="16"/>
      <c r="K189" s="22"/>
      <c r="L189" s="16"/>
      <c r="M189" s="16"/>
      <c r="N189" s="16"/>
      <c r="O189" s="16"/>
      <c r="P189" s="16"/>
      <c r="Q189" s="23"/>
    </row>
    <row r="190" spans="1:17">
      <c r="A190" s="12"/>
      <c r="B190" s="18">
        <v>2</v>
      </c>
      <c r="C190" s="18" t="s">
        <v>97</v>
      </c>
      <c r="D190" s="18">
        <v>5</v>
      </c>
      <c r="E190" s="18" t="s">
        <v>98</v>
      </c>
      <c r="F190" s="19">
        <v>0.60000000000000009</v>
      </c>
      <c r="G190" s="20">
        <f>ROUND((F190*[1]Best_Lifts!$C$4)/[1]Settings!$B$1,0)*[1]Settings!$B$1</f>
        <v>72.5</v>
      </c>
      <c r="H190" s="15"/>
      <c r="I190" s="21"/>
      <c r="J190" s="21"/>
      <c r="K190" s="16"/>
      <c r="L190" s="16"/>
      <c r="M190" s="16"/>
      <c r="N190" s="16"/>
      <c r="O190" s="16"/>
      <c r="P190" s="16"/>
      <c r="Q190" s="23"/>
    </row>
    <row r="191" spans="1:17">
      <c r="A191" s="12"/>
      <c r="B191" s="18">
        <v>4</v>
      </c>
      <c r="C191" s="18" t="s">
        <v>97</v>
      </c>
      <c r="D191" s="18">
        <v>4</v>
      </c>
      <c r="E191" s="18" t="s">
        <v>98</v>
      </c>
      <c r="F191" s="19">
        <v>0.7</v>
      </c>
      <c r="G191" s="20">
        <f>ROUND((F191*[1]Best_Lifts!$C$4)/[1]Settings!$B$1,0)*[1]Settings!$B$1</f>
        <v>85</v>
      </c>
      <c r="H191" s="15"/>
      <c r="I191" s="21"/>
      <c r="J191" s="21"/>
      <c r="K191" s="21"/>
      <c r="L191" s="21"/>
      <c r="M191" s="16"/>
      <c r="N191" s="16"/>
      <c r="O191" s="16"/>
      <c r="P191" s="16"/>
      <c r="Q191" s="23"/>
    </row>
    <row r="192" spans="1:17">
      <c r="A192" s="12"/>
      <c r="B192" s="13"/>
      <c r="C192" s="13"/>
      <c r="D192" s="13"/>
      <c r="E192" s="13"/>
      <c r="F192" s="14"/>
      <c r="G192" s="15"/>
      <c r="H192" s="15"/>
      <c r="I192" s="16"/>
      <c r="J192" s="16"/>
      <c r="K192" s="16"/>
      <c r="L192" s="16"/>
      <c r="M192" s="16"/>
      <c r="N192" s="16"/>
      <c r="O192" s="16"/>
      <c r="P192" s="16"/>
      <c r="Q192" s="24"/>
    </row>
    <row r="193" spans="1:17">
      <c r="A193" s="11" t="s">
        <v>116</v>
      </c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</row>
    <row r="194" spans="1:17">
      <c r="A194" s="12"/>
      <c r="B194" s="13"/>
      <c r="C194" s="13"/>
      <c r="D194" s="13"/>
      <c r="E194" s="13"/>
      <c r="F194" s="14"/>
      <c r="G194" s="15"/>
      <c r="H194" s="15"/>
      <c r="I194" s="16"/>
      <c r="J194" s="16"/>
      <c r="K194" s="16"/>
      <c r="L194" s="16"/>
      <c r="M194" s="16"/>
      <c r="N194" s="16"/>
      <c r="O194" s="16"/>
      <c r="P194" s="16"/>
      <c r="Q194" s="17"/>
    </row>
    <row r="195" spans="1:17">
      <c r="A195" s="12"/>
      <c r="B195" s="18">
        <v>5</v>
      </c>
      <c r="C195" s="18" t="s">
        <v>97</v>
      </c>
      <c r="D195" s="18">
        <v>5</v>
      </c>
      <c r="E195" s="18" t="s">
        <v>98</v>
      </c>
      <c r="F195" s="19"/>
      <c r="G195" s="20"/>
      <c r="H195" s="15"/>
      <c r="I195" s="21"/>
      <c r="J195" s="21"/>
      <c r="K195" s="21"/>
      <c r="L195" s="21"/>
      <c r="M195" s="21"/>
      <c r="N195" s="16"/>
      <c r="O195" s="16"/>
      <c r="P195" s="16"/>
      <c r="Q195" s="23"/>
    </row>
    <row r="196" spans="1:17">
      <c r="A196" s="25"/>
      <c r="B196" s="26"/>
      <c r="C196" s="26"/>
      <c r="D196" s="26"/>
      <c r="E196" s="26"/>
      <c r="F196" s="27"/>
      <c r="G196" s="28"/>
      <c r="H196" s="28"/>
      <c r="I196" s="29"/>
      <c r="J196" s="29"/>
      <c r="K196" s="29"/>
      <c r="L196" s="29"/>
      <c r="M196" s="29"/>
      <c r="N196" s="29"/>
      <c r="O196" s="29"/>
      <c r="P196" s="29"/>
      <c r="Q196" s="24"/>
    </row>
    <row r="197" spans="1:17">
      <c r="A197" s="6"/>
      <c r="B197" s="7"/>
      <c r="C197" s="7"/>
      <c r="D197" s="7"/>
      <c r="E197" s="7"/>
      <c r="F197" s="8"/>
      <c r="G197" s="9"/>
      <c r="H197" s="9"/>
      <c r="I197" s="6"/>
      <c r="J197" s="6"/>
      <c r="K197" s="6"/>
      <c r="L197" s="6"/>
      <c r="M197" s="6"/>
      <c r="N197" s="6"/>
      <c r="O197" s="6"/>
      <c r="P197" s="6"/>
      <c r="Q197" s="6"/>
    </row>
    <row r="198" spans="1:17" ht="16" thickBot="1">
      <c r="A198" s="6"/>
      <c r="B198" s="7"/>
      <c r="C198" s="7"/>
      <c r="D198" s="7"/>
      <c r="E198" s="7"/>
      <c r="F198" s="8"/>
      <c r="G198" s="9"/>
      <c r="H198" s="9"/>
      <c r="I198" s="6"/>
      <c r="J198" s="6"/>
      <c r="K198" s="6"/>
      <c r="L198" s="6"/>
      <c r="M198" s="6"/>
      <c r="N198" s="6"/>
      <c r="O198" s="6"/>
      <c r="P198" s="6"/>
      <c r="Q198" s="6"/>
    </row>
    <row r="199" spans="1:17" ht="17" thickBot="1">
      <c r="A199" s="10" t="s">
        <v>117</v>
      </c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</row>
    <row r="200" spans="1:17">
      <c r="A200" s="6"/>
      <c r="B200" s="7"/>
      <c r="C200" s="7"/>
      <c r="D200" s="7"/>
      <c r="E200" s="7"/>
      <c r="F200" s="8"/>
      <c r="G200" s="9"/>
      <c r="H200" s="9"/>
      <c r="I200" s="6"/>
      <c r="J200" s="6"/>
      <c r="K200" s="6"/>
      <c r="L200" s="6"/>
      <c r="M200" s="6"/>
      <c r="N200" s="6"/>
      <c r="O200" s="6"/>
      <c r="P200" s="6"/>
      <c r="Q200" s="6"/>
    </row>
    <row r="201" spans="1:17">
      <c r="A201" s="11" t="s">
        <v>0</v>
      </c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</row>
    <row r="202" spans="1:17">
      <c r="A202" s="12"/>
      <c r="B202" s="13"/>
      <c r="C202" s="13"/>
      <c r="D202" s="13"/>
      <c r="E202" s="13"/>
      <c r="F202" s="14"/>
      <c r="G202" s="15"/>
      <c r="H202" s="15"/>
      <c r="I202" s="16"/>
      <c r="J202" s="16"/>
      <c r="K202" s="16"/>
      <c r="L202" s="16"/>
      <c r="M202" s="16"/>
      <c r="N202" s="16"/>
      <c r="O202" s="16"/>
      <c r="P202" s="16"/>
      <c r="Q202" s="17"/>
    </row>
    <row r="203" spans="1:17">
      <c r="A203" s="12"/>
      <c r="B203" s="18">
        <v>1</v>
      </c>
      <c r="C203" s="18" t="s">
        <v>97</v>
      </c>
      <c r="D203" s="18">
        <v>5</v>
      </c>
      <c r="E203" s="18" t="s">
        <v>98</v>
      </c>
      <c r="F203" s="19">
        <v>0.55000000000000004</v>
      </c>
      <c r="G203" s="20">
        <f>ROUND((F203*[1]Best_Lifts!$C$4)/[1]Settings!$B$1,0)*[1]Settings!$B$1</f>
        <v>65</v>
      </c>
      <c r="H203" s="15"/>
      <c r="I203" s="21"/>
      <c r="J203" s="16"/>
      <c r="K203" s="22"/>
      <c r="L203" s="16"/>
      <c r="M203" s="16"/>
      <c r="N203" s="16"/>
      <c r="O203" s="16"/>
      <c r="P203" s="16"/>
      <c r="Q203" s="23"/>
    </row>
    <row r="204" spans="1:17">
      <c r="A204" s="12"/>
      <c r="B204" s="18">
        <v>1</v>
      </c>
      <c r="C204" s="18" t="s">
        <v>97</v>
      </c>
      <c r="D204" s="18">
        <v>4</v>
      </c>
      <c r="E204" s="18" t="s">
        <v>98</v>
      </c>
      <c r="F204" s="19">
        <v>0.65</v>
      </c>
      <c r="G204" s="20">
        <f>ROUND((F204*[1]Best_Lifts!$C$4)/[1]Settings!$B$1,0)*[1]Settings!$B$1</f>
        <v>77.5</v>
      </c>
      <c r="H204" s="15"/>
      <c r="I204" s="21"/>
      <c r="J204" s="25"/>
      <c r="K204" s="16"/>
      <c r="L204" s="16"/>
      <c r="M204" s="16"/>
      <c r="N204" s="16"/>
      <c r="O204" s="16"/>
      <c r="P204" s="16"/>
      <c r="Q204" s="23"/>
    </row>
    <row r="205" spans="1:17">
      <c r="A205" s="12"/>
      <c r="B205" s="18">
        <v>2</v>
      </c>
      <c r="C205" s="18" t="s">
        <v>97</v>
      </c>
      <c r="D205" s="18">
        <v>3</v>
      </c>
      <c r="E205" s="18" t="s">
        <v>98</v>
      </c>
      <c r="F205" s="19">
        <v>0.75</v>
      </c>
      <c r="G205" s="20">
        <f>ROUND((F205*[1]Best_Lifts!$C$4)/[1]Settings!$B$1,0)*[1]Settings!$B$1</f>
        <v>90</v>
      </c>
      <c r="H205" s="15"/>
      <c r="I205" s="21"/>
      <c r="J205" s="21"/>
      <c r="K205" s="16"/>
      <c r="L205" s="16"/>
      <c r="M205" s="16"/>
      <c r="N205" s="16"/>
      <c r="O205" s="16"/>
      <c r="P205" s="16"/>
      <c r="Q205" s="23"/>
    </row>
    <row r="206" spans="1:17">
      <c r="A206" s="12"/>
      <c r="B206" s="18">
        <v>4</v>
      </c>
      <c r="C206" s="18" t="s">
        <v>97</v>
      </c>
      <c r="D206" s="18">
        <v>2</v>
      </c>
      <c r="E206" s="18" t="s">
        <v>98</v>
      </c>
      <c r="F206" s="19">
        <v>0.85</v>
      </c>
      <c r="G206" s="20">
        <f>ROUND((F206*[1]Best_Lifts!$C$4)/[1]Settings!$B$1,0)*[1]Settings!$B$1</f>
        <v>102.5</v>
      </c>
      <c r="H206" s="15"/>
      <c r="I206" s="21"/>
      <c r="J206" s="21"/>
      <c r="K206" s="21"/>
      <c r="L206" s="21"/>
      <c r="M206" s="16"/>
      <c r="N206" s="16"/>
      <c r="O206" s="16"/>
      <c r="P206" s="16"/>
      <c r="Q206" s="23"/>
    </row>
    <row r="207" spans="1:17">
      <c r="A207" s="12"/>
      <c r="B207" s="13"/>
      <c r="C207" s="13"/>
      <c r="D207" s="13"/>
      <c r="E207" s="13"/>
      <c r="F207" s="14"/>
      <c r="G207" s="15"/>
      <c r="H207" s="15"/>
      <c r="I207" s="16"/>
      <c r="J207" s="16"/>
      <c r="K207" s="16"/>
      <c r="L207" s="16"/>
      <c r="M207" s="16"/>
      <c r="N207" s="16"/>
      <c r="O207" s="29"/>
      <c r="P207" s="16"/>
      <c r="Q207" s="24"/>
    </row>
    <row r="208" spans="1:17">
      <c r="A208" s="11" t="s">
        <v>5</v>
      </c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</row>
    <row r="209" spans="1:17">
      <c r="A209" s="12"/>
      <c r="B209" s="13"/>
      <c r="C209" s="13"/>
      <c r="D209" s="13"/>
      <c r="E209" s="13"/>
      <c r="F209" s="14"/>
      <c r="G209" s="15"/>
      <c r="H209" s="15"/>
      <c r="I209" s="16"/>
      <c r="J209" s="16"/>
      <c r="K209" s="16"/>
      <c r="L209" s="16"/>
      <c r="M209" s="16"/>
      <c r="N209" s="16"/>
      <c r="O209" s="16"/>
      <c r="P209" s="16"/>
      <c r="Q209" s="17"/>
    </row>
    <row r="210" spans="1:17">
      <c r="A210" s="12"/>
      <c r="B210" s="18">
        <v>1</v>
      </c>
      <c r="C210" s="18" t="s">
        <v>97</v>
      </c>
      <c r="D210" s="18">
        <v>5</v>
      </c>
      <c r="E210" s="18" t="s">
        <v>98</v>
      </c>
      <c r="F210" s="19">
        <v>0.5</v>
      </c>
      <c r="G210" s="20">
        <f>ROUND((F210*[1]Best_Lifts!$C$3)/[1]Settings!$B$1,0)*[1]Settings!$B$1</f>
        <v>52.5</v>
      </c>
      <c r="H210" s="15"/>
      <c r="I210" s="21"/>
      <c r="J210" s="16"/>
      <c r="K210" s="16"/>
      <c r="L210" s="16"/>
      <c r="M210" s="16"/>
      <c r="N210" s="16"/>
      <c r="O210" s="16"/>
      <c r="P210" s="16"/>
      <c r="Q210" s="23"/>
    </row>
    <row r="211" spans="1:17">
      <c r="A211" s="12"/>
      <c r="B211" s="18">
        <v>1</v>
      </c>
      <c r="C211" s="18" t="s">
        <v>97</v>
      </c>
      <c r="D211" s="18">
        <v>4</v>
      </c>
      <c r="E211" s="18" t="s">
        <v>98</v>
      </c>
      <c r="F211" s="19">
        <v>0.60000000000000009</v>
      </c>
      <c r="G211" s="20">
        <f>ROUND((F211*[1]Best_Lifts!$C$3)/[1]Settings!$B$1,0)*[1]Settings!$B$1</f>
        <v>62.5</v>
      </c>
      <c r="H211" s="15"/>
      <c r="I211" s="21"/>
      <c r="J211" s="16"/>
      <c r="K211" s="16"/>
      <c r="L211" s="16"/>
      <c r="M211" s="16"/>
      <c r="N211" s="16"/>
      <c r="O211" s="16"/>
      <c r="P211" s="16"/>
      <c r="Q211" s="23"/>
    </row>
    <row r="212" spans="1:17">
      <c r="A212" s="12"/>
      <c r="B212" s="18">
        <v>2</v>
      </c>
      <c r="C212" s="18" t="s">
        <v>97</v>
      </c>
      <c r="D212" s="18">
        <v>3</v>
      </c>
      <c r="E212" s="18" t="s">
        <v>98</v>
      </c>
      <c r="F212" s="19">
        <v>0.7</v>
      </c>
      <c r="G212" s="20">
        <f>ROUND((F212*[1]Best_Lifts!$C$3)/[1]Settings!$B$1,0)*[1]Settings!$B$1</f>
        <v>72.5</v>
      </c>
      <c r="H212" s="15"/>
      <c r="I212" s="21"/>
      <c r="J212" s="21"/>
      <c r="K212" s="16"/>
      <c r="L212" s="16"/>
      <c r="M212" s="16"/>
      <c r="N212" s="16"/>
      <c r="O212" s="16"/>
      <c r="P212" s="16"/>
      <c r="Q212" s="23"/>
    </row>
    <row r="213" spans="1:17">
      <c r="A213" s="12"/>
      <c r="B213" s="18">
        <v>6</v>
      </c>
      <c r="C213" s="18" t="s">
        <v>97</v>
      </c>
      <c r="D213" s="18">
        <v>3</v>
      </c>
      <c r="E213" s="18" t="s">
        <v>98</v>
      </c>
      <c r="F213" s="19">
        <v>0.8</v>
      </c>
      <c r="G213" s="20">
        <f>ROUND((F213*[1]Best_Lifts!$C$3)/[1]Settings!$B$1,0)*[1]Settings!$B$1</f>
        <v>85</v>
      </c>
      <c r="H213" s="15"/>
      <c r="I213" s="21"/>
      <c r="J213" s="21"/>
      <c r="K213" s="21"/>
      <c r="L213" s="21"/>
      <c r="M213" s="21"/>
      <c r="N213" s="21"/>
      <c r="O213" s="16"/>
      <c r="P213" s="16"/>
      <c r="Q213" s="23"/>
    </row>
    <row r="214" spans="1:17">
      <c r="A214" s="12"/>
      <c r="B214" s="13"/>
      <c r="C214" s="13"/>
      <c r="D214" s="13"/>
      <c r="E214" s="13"/>
      <c r="F214" s="14"/>
      <c r="G214" s="15"/>
      <c r="H214" s="15"/>
      <c r="I214" s="16"/>
      <c r="J214" s="16"/>
      <c r="K214" s="16"/>
      <c r="L214" s="16"/>
      <c r="M214" s="16"/>
      <c r="N214" s="16"/>
      <c r="O214" s="16"/>
      <c r="P214" s="16"/>
      <c r="Q214" s="24"/>
    </row>
    <row r="215" spans="1:17">
      <c r="A215" s="11" t="s">
        <v>109</v>
      </c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</row>
    <row r="216" spans="1:17">
      <c r="A216" s="12"/>
      <c r="B216" s="13"/>
      <c r="C216" s="13"/>
      <c r="D216" s="13"/>
      <c r="E216" s="13"/>
      <c r="F216" s="14"/>
      <c r="G216" s="15"/>
      <c r="H216" s="15"/>
      <c r="I216" s="16"/>
      <c r="J216" s="16"/>
      <c r="K216" s="16"/>
      <c r="L216" s="16"/>
      <c r="M216" s="16"/>
      <c r="N216" s="16"/>
      <c r="O216" s="16"/>
      <c r="P216" s="16"/>
      <c r="Q216" s="17"/>
    </row>
    <row r="217" spans="1:17">
      <c r="A217" s="12"/>
      <c r="B217" s="18">
        <v>5</v>
      </c>
      <c r="C217" s="18" t="s">
        <v>97</v>
      </c>
      <c r="D217" s="18">
        <v>10</v>
      </c>
      <c r="E217" s="18" t="s">
        <v>98</v>
      </c>
      <c r="F217" s="19"/>
      <c r="G217" s="20"/>
      <c r="H217" s="15"/>
      <c r="I217" s="21"/>
      <c r="J217" s="21"/>
      <c r="K217" s="21"/>
      <c r="L217" s="21"/>
      <c r="M217" s="21"/>
      <c r="N217" s="16"/>
      <c r="O217" s="16"/>
      <c r="P217" s="16"/>
      <c r="Q217" s="23"/>
    </row>
    <row r="218" spans="1:17">
      <c r="A218" s="12"/>
      <c r="B218" s="13"/>
      <c r="C218" s="13"/>
      <c r="D218" s="13"/>
      <c r="E218" s="13"/>
      <c r="F218" s="14"/>
      <c r="G218" s="15"/>
      <c r="H218" s="15"/>
      <c r="I218" s="16"/>
      <c r="J218" s="16"/>
      <c r="K218" s="16"/>
      <c r="L218" s="16"/>
      <c r="M218" s="16"/>
      <c r="N218" s="16"/>
      <c r="O218" s="16"/>
      <c r="P218" s="16"/>
      <c r="Q218" s="24"/>
    </row>
    <row r="219" spans="1:17">
      <c r="A219" s="11" t="s">
        <v>118</v>
      </c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</row>
    <row r="220" spans="1:17">
      <c r="A220" s="12"/>
      <c r="B220" s="13"/>
      <c r="C220" s="13"/>
      <c r="D220" s="13"/>
      <c r="E220" s="13"/>
      <c r="F220" s="14"/>
      <c r="G220" s="15"/>
      <c r="H220" s="15"/>
      <c r="I220" s="16"/>
      <c r="J220" s="16"/>
      <c r="K220" s="16"/>
      <c r="L220" s="16"/>
      <c r="M220" s="16"/>
      <c r="N220" s="16"/>
      <c r="O220" s="16"/>
      <c r="P220" s="16"/>
      <c r="Q220" s="17"/>
    </row>
    <row r="221" spans="1:17">
      <c r="A221" s="12"/>
      <c r="B221" s="18">
        <v>5</v>
      </c>
      <c r="C221" s="18" t="s">
        <v>97</v>
      </c>
      <c r="D221" s="18">
        <v>10</v>
      </c>
      <c r="E221" s="18" t="s">
        <v>98</v>
      </c>
      <c r="F221" s="19"/>
      <c r="G221" s="20"/>
      <c r="H221" s="15"/>
      <c r="I221" s="21"/>
      <c r="J221" s="21"/>
      <c r="K221" s="21"/>
      <c r="L221" s="21"/>
      <c r="M221" s="21"/>
      <c r="N221" s="16"/>
      <c r="O221" s="16"/>
      <c r="P221" s="16"/>
      <c r="Q221" s="23"/>
    </row>
    <row r="222" spans="1:17">
      <c r="A222" s="12"/>
      <c r="B222" s="13"/>
      <c r="C222" s="13"/>
      <c r="D222" s="13"/>
      <c r="E222" s="13"/>
      <c r="F222" s="14"/>
      <c r="G222" s="15"/>
      <c r="H222" s="15"/>
      <c r="I222" s="16"/>
      <c r="J222" s="16"/>
      <c r="K222" s="16"/>
      <c r="L222" s="16"/>
      <c r="M222" s="16"/>
      <c r="N222" s="16"/>
      <c r="O222" s="16"/>
      <c r="P222" s="16"/>
      <c r="Q222" s="24"/>
    </row>
    <row r="223" spans="1:17">
      <c r="A223" s="11" t="s">
        <v>0</v>
      </c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</row>
    <row r="224" spans="1:17">
      <c r="A224" s="12"/>
      <c r="B224" s="13"/>
      <c r="C224" s="13"/>
      <c r="D224" s="13"/>
      <c r="E224" s="13"/>
      <c r="F224" s="14"/>
      <c r="G224" s="15"/>
      <c r="H224" s="15"/>
      <c r="I224" s="16"/>
      <c r="J224" s="16"/>
      <c r="K224" s="16"/>
      <c r="L224" s="16"/>
      <c r="M224" s="16"/>
      <c r="N224" s="16"/>
      <c r="O224" s="16"/>
      <c r="P224" s="16"/>
      <c r="Q224" s="17"/>
    </row>
    <row r="225" spans="1:17">
      <c r="A225" s="12"/>
      <c r="B225" s="18">
        <v>1</v>
      </c>
      <c r="C225" s="18" t="s">
        <v>97</v>
      </c>
      <c r="D225" s="18">
        <v>3</v>
      </c>
      <c r="E225" s="18" t="s">
        <v>98</v>
      </c>
      <c r="F225" s="19">
        <v>0.5</v>
      </c>
      <c r="G225" s="20">
        <f>ROUND((F225*[1]Best_Lifts!$C$4)/[1]Settings!$B$1,0)*[1]Settings!$B$1</f>
        <v>60</v>
      </c>
      <c r="H225" s="15"/>
      <c r="I225" s="21"/>
      <c r="J225" s="16"/>
      <c r="K225" s="22"/>
      <c r="L225" s="16"/>
      <c r="M225" s="16"/>
      <c r="N225" s="16"/>
      <c r="O225" s="16"/>
      <c r="P225" s="16"/>
      <c r="Q225" s="23"/>
    </row>
    <row r="226" spans="1:17">
      <c r="A226" s="12"/>
      <c r="B226" s="18">
        <v>1</v>
      </c>
      <c r="C226" s="18" t="s">
        <v>97</v>
      </c>
      <c r="D226" s="18">
        <v>3</v>
      </c>
      <c r="E226" s="18" t="s">
        <v>98</v>
      </c>
      <c r="F226" s="19">
        <v>0.60000000000000009</v>
      </c>
      <c r="G226" s="20">
        <f>ROUND((F226*[1]Best_Lifts!$C$4)/[1]Settings!$B$1,0)*[1]Settings!$B$1</f>
        <v>72.5</v>
      </c>
      <c r="H226" s="15"/>
      <c r="I226" s="21"/>
      <c r="J226" s="16"/>
      <c r="K226" s="16"/>
      <c r="L226" s="16"/>
      <c r="M226" s="16"/>
      <c r="N226" s="16"/>
      <c r="O226" s="16"/>
      <c r="P226" s="16"/>
      <c r="Q226" s="23"/>
    </row>
    <row r="227" spans="1:17">
      <c r="A227" s="12"/>
      <c r="B227" s="18">
        <v>1</v>
      </c>
      <c r="C227" s="18" t="s">
        <v>97</v>
      </c>
      <c r="D227" s="18">
        <v>3</v>
      </c>
      <c r="E227" s="18" t="s">
        <v>98</v>
      </c>
      <c r="F227" s="19">
        <v>0.7</v>
      </c>
      <c r="G227" s="20">
        <f>ROUND((F227*[1]Best_Lifts!$C$4)/[1]Settings!$B$1,0)*[1]Settings!$B$1</f>
        <v>85</v>
      </c>
      <c r="H227" s="15"/>
      <c r="I227" s="21"/>
      <c r="J227" s="16"/>
      <c r="K227" s="16"/>
      <c r="L227" s="16"/>
      <c r="M227" s="16"/>
      <c r="N227" s="16"/>
      <c r="O227" s="16"/>
      <c r="P227" s="16"/>
      <c r="Q227" s="23"/>
    </row>
    <row r="228" spans="1:17">
      <c r="A228" s="12"/>
      <c r="B228" s="18">
        <v>4</v>
      </c>
      <c r="C228" s="18" t="s">
        <v>97</v>
      </c>
      <c r="D228" s="18">
        <v>3</v>
      </c>
      <c r="E228" s="18" t="s">
        <v>98</v>
      </c>
      <c r="F228" s="19">
        <v>0.8</v>
      </c>
      <c r="G228" s="20">
        <f>ROUND((F228*[1]Best_Lifts!$C$4)/[1]Settings!$B$1,0)*[1]Settings!$B$1</f>
        <v>95</v>
      </c>
      <c r="H228" s="15"/>
      <c r="I228" s="21"/>
      <c r="J228" s="21"/>
      <c r="K228" s="21"/>
      <c r="L228" s="21"/>
      <c r="M228" s="12"/>
      <c r="N228" s="16"/>
      <c r="O228" s="16"/>
      <c r="P228" s="16"/>
      <c r="Q228" s="23"/>
    </row>
    <row r="229" spans="1:17">
      <c r="A229" s="12"/>
      <c r="B229" s="13"/>
      <c r="C229" s="13"/>
      <c r="D229" s="13"/>
      <c r="E229" s="13"/>
      <c r="F229" s="14"/>
      <c r="G229" s="15"/>
      <c r="H229" s="15"/>
      <c r="I229" s="16"/>
      <c r="J229" s="16"/>
      <c r="K229" s="16"/>
      <c r="L229" s="16"/>
      <c r="M229" s="29"/>
      <c r="N229" s="29"/>
      <c r="O229" s="16"/>
      <c r="P229" s="16"/>
      <c r="Q229" s="24"/>
    </row>
    <row r="230" spans="1:17">
      <c r="A230" s="11" t="s">
        <v>100</v>
      </c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</row>
    <row r="231" spans="1:17">
      <c r="A231" s="12"/>
      <c r="B231" s="13"/>
      <c r="C231" s="13"/>
      <c r="D231" s="13"/>
      <c r="E231" s="13"/>
      <c r="F231" s="14"/>
      <c r="G231" s="15"/>
      <c r="H231" s="15"/>
      <c r="I231" s="16"/>
      <c r="J231" s="16"/>
      <c r="K231" s="16"/>
      <c r="L231" s="16"/>
      <c r="M231" s="16"/>
      <c r="N231" s="16"/>
      <c r="O231" s="16"/>
      <c r="P231" s="16"/>
      <c r="Q231" s="17"/>
    </row>
    <row r="232" spans="1:17">
      <c r="A232" s="12"/>
      <c r="B232" s="18">
        <v>5</v>
      </c>
      <c r="C232" s="18" t="s">
        <v>97</v>
      </c>
      <c r="D232" s="18">
        <v>5</v>
      </c>
      <c r="E232" s="18" t="s">
        <v>98</v>
      </c>
      <c r="F232" s="19"/>
      <c r="G232" s="20"/>
      <c r="H232" s="15"/>
      <c r="I232" s="21"/>
      <c r="J232" s="21"/>
      <c r="K232" s="21"/>
      <c r="L232" s="21"/>
      <c r="M232" s="21"/>
      <c r="N232" s="16"/>
      <c r="O232" s="16"/>
      <c r="P232" s="16"/>
      <c r="Q232" s="23"/>
    </row>
    <row r="233" spans="1:17">
      <c r="A233" s="25"/>
      <c r="B233" s="26"/>
      <c r="C233" s="26"/>
      <c r="D233" s="26"/>
      <c r="E233" s="26"/>
      <c r="F233" s="27"/>
      <c r="G233" s="28"/>
      <c r="H233" s="28"/>
      <c r="I233" s="29"/>
      <c r="J233" s="29"/>
      <c r="K233" s="29"/>
      <c r="L233" s="29"/>
      <c r="M233" s="29"/>
      <c r="N233" s="29"/>
      <c r="O233" s="29"/>
      <c r="P233" s="29"/>
      <c r="Q233" s="24"/>
    </row>
    <row r="234" spans="1:17">
      <c r="A234" s="6"/>
      <c r="B234" s="7"/>
      <c r="C234" s="7"/>
      <c r="D234" s="7"/>
      <c r="E234" s="7"/>
      <c r="F234" s="8"/>
      <c r="G234" s="9"/>
      <c r="H234" s="9"/>
      <c r="I234" s="6"/>
      <c r="J234" s="6"/>
      <c r="K234" s="6"/>
      <c r="L234" s="6"/>
      <c r="M234" s="6"/>
      <c r="N234" s="6"/>
      <c r="O234" s="6"/>
      <c r="P234" s="6"/>
      <c r="Q234" s="6"/>
    </row>
    <row r="235" spans="1:17" ht="16" thickBot="1">
      <c r="A235" s="6"/>
      <c r="B235" s="7"/>
      <c r="C235" s="7"/>
      <c r="D235" s="7"/>
      <c r="E235" s="7"/>
      <c r="F235" s="8"/>
      <c r="G235" s="9"/>
      <c r="H235" s="9"/>
      <c r="I235" s="6"/>
      <c r="J235" s="6"/>
      <c r="K235" s="6"/>
      <c r="L235" s="6"/>
      <c r="M235" s="6"/>
      <c r="N235" s="6"/>
      <c r="O235" s="6"/>
      <c r="P235" s="6"/>
      <c r="Q235" s="6"/>
    </row>
    <row r="236" spans="1:17" ht="17" thickBot="1">
      <c r="A236" s="10" t="s">
        <v>119</v>
      </c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</row>
    <row r="237" spans="1:17">
      <c r="A237" s="6"/>
      <c r="B237" s="7"/>
      <c r="C237" s="7"/>
      <c r="D237" s="7"/>
      <c r="E237" s="7"/>
      <c r="F237" s="8"/>
      <c r="G237" s="9"/>
      <c r="H237" s="9"/>
      <c r="I237" s="6"/>
      <c r="J237" s="6"/>
      <c r="K237" s="6"/>
      <c r="L237" s="6"/>
      <c r="M237" s="6"/>
      <c r="N237" s="6"/>
      <c r="O237" s="6"/>
      <c r="P237" s="6"/>
      <c r="Q237" s="6"/>
    </row>
    <row r="238" spans="1:17">
      <c r="A238" s="11" t="s">
        <v>120</v>
      </c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</row>
    <row r="239" spans="1:17">
      <c r="A239" s="12"/>
      <c r="B239" s="13"/>
      <c r="C239" s="13"/>
      <c r="D239" s="13"/>
      <c r="E239" s="13"/>
      <c r="F239" s="14"/>
      <c r="G239" s="15"/>
      <c r="H239" s="15"/>
      <c r="I239" s="16"/>
      <c r="J239" s="16"/>
      <c r="K239" s="16"/>
      <c r="L239" s="16"/>
      <c r="M239" s="16"/>
      <c r="N239" s="16"/>
      <c r="O239" s="16"/>
      <c r="P239" s="16"/>
      <c r="Q239" s="17"/>
    </row>
    <row r="240" spans="1:17">
      <c r="A240" s="12"/>
      <c r="B240" s="18">
        <v>2</v>
      </c>
      <c r="C240" s="18" t="s">
        <v>97</v>
      </c>
      <c r="D240" s="18">
        <v>3</v>
      </c>
      <c r="E240" s="18" t="s">
        <v>98</v>
      </c>
      <c r="F240" s="19">
        <v>0.5</v>
      </c>
      <c r="G240" s="20">
        <f>ROUND((F240*[1]Best_Lifts!$C$5)/[1]Settings!$B$1,0)*[1]Settings!$B$1</f>
        <v>82.5</v>
      </c>
      <c r="H240" s="15"/>
      <c r="I240" s="21"/>
      <c r="J240" s="21"/>
      <c r="K240" s="16"/>
      <c r="L240" s="16"/>
      <c r="M240" s="16"/>
      <c r="N240" s="16"/>
      <c r="O240" s="16"/>
      <c r="P240" s="16"/>
      <c r="Q240" s="23"/>
    </row>
    <row r="241" spans="1:17">
      <c r="A241" s="12"/>
      <c r="B241" s="18">
        <v>2</v>
      </c>
      <c r="C241" s="18" t="s">
        <v>97</v>
      </c>
      <c r="D241" s="18">
        <v>3</v>
      </c>
      <c r="E241" s="18" t="s">
        <v>98</v>
      </c>
      <c r="F241" s="19">
        <v>0.60000000000000009</v>
      </c>
      <c r="G241" s="20">
        <f>ROUND((F241*[1]Best_Lifts!$C$5)/[1]Settings!$B$1,0)*[1]Settings!$B$1</f>
        <v>97.5</v>
      </c>
      <c r="H241" s="15"/>
      <c r="I241" s="21"/>
      <c r="J241" s="21"/>
      <c r="K241" s="16"/>
      <c r="L241" s="16"/>
      <c r="M241" s="16"/>
      <c r="N241" s="16"/>
      <c r="O241" s="16"/>
      <c r="P241" s="16"/>
      <c r="Q241" s="23"/>
    </row>
    <row r="242" spans="1:17">
      <c r="A242" s="12"/>
      <c r="B242" s="18">
        <v>4</v>
      </c>
      <c r="C242" s="18" t="s">
        <v>97</v>
      </c>
      <c r="D242" s="18">
        <v>3</v>
      </c>
      <c r="E242" s="18" t="s">
        <v>98</v>
      </c>
      <c r="F242" s="19">
        <v>0.65</v>
      </c>
      <c r="G242" s="20">
        <f>ROUND((F242*[1]Best_Lifts!$C$5)/[1]Settings!$B$1,0)*[1]Settings!$B$1</f>
        <v>105</v>
      </c>
      <c r="H242" s="15"/>
      <c r="I242" s="21"/>
      <c r="J242" s="21"/>
      <c r="K242" s="21"/>
      <c r="L242" s="21"/>
      <c r="M242" s="16"/>
      <c r="N242" s="16"/>
      <c r="O242" s="16"/>
      <c r="P242" s="16"/>
      <c r="Q242" s="23"/>
    </row>
    <row r="243" spans="1:17">
      <c r="A243" s="12"/>
      <c r="B243" s="13"/>
      <c r="C243" s="13"/>
      <c r="D243" s="13"/>
      <c r="E243" s="13"/>
      <c r="F243" s="14"/>
      <c r="G243" s="15"/>
      <c r="H243" s="15"/>
      <c r="I243" s="16"/>
      <c r="J243" s="16"/>
      <c r="K243" s="16"/>
      <c r="L243" s="16"/>
      <c r="M243" s="16"/>
      <c r="N243" s="16"/>
      <c r="O243" s="16"/>
      <c r="P243" s="16"/>
      <c r="Q243" s="24"/>
    </row>
    <row r="244" spans="1:17">
      <c r="A244" s="11" t="s">
        <v>5</v>
      </c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</row>
    <row r="245" spans="1:17">
      <c r="A245" s="12"/>
      <c r="B245" s="13"/>
      <c r="C245" s="13"/>
      <c r="D245" s="13"/>
      <c r="E245" s="13"/>
      <c r="F245" s="14"/>
      <c r="G245" s="15"/>
      <c r="H245" s="15"/>
      <c r="I245" s="16"/>
      <c r="J245" s="16"/>
      <c r="K245" s="16"/>
      <c r="L245" s="16"/>
      <c r="M245" s="16"/>
      <c r="N245" s="16"/>
      <c r="O245" s="16"/>
      <c r="P245" s="16"/>
      <c r="Q245" s="17"/>
    </row>
    <row r="246" spans="1:17">
      <c r="A246" s="12"/>
      <c r="B246" s="18">
        <v>1</v>
      </c>
      <c r="C246" s="18" t="s">
        <v>97</v>
      </c>
      <c r="D246" s="18">
        <v>5</v>
      </c>
      <c r="E246" s="18" t="s">
        <v>98</v>
      </c>
      <c r="F246" s="19">
        <v>0.5</v>
      </c>
      <c r="G246" s="20">
        <f>ROUND((F246*[1]Best_Lifts!$C$3)/[1]Settings!$B$1,0)*[1]Settings!$B$1</f>
        <v>52.5</v>
      </c>
      <c r="H246" s="15"/>
      <c r="I246" s="21"/>
      <c r="J246" s="16"/>
      <c r="K246" s="16"/>
      <c r="L246" s="16"/>
      <c r="M246" s="16"/>
      <c r="N246" s="16"/>
      <c r="O246" s="16"/>
      <c r="P246" s="16"/>
      <c r="Q246" s="23"/>
    </row>
    <row r="247" spans="1:17">
      <c r="A247" s="12"/>
      <c r="B247" s="18">
        <v>1</v>
      </c>
      <c r="C247" s="18" t="s">
        <v>97</v>
      </c>
      <c r="D247" s="18">
        <v>4</v>
      </c>
      <c r="E247" s="18" t="s">
        <v>98</v>
      </c>
      <c r="F247" s="19">
        <v>0.60000000000000009</v>
      </c>
      <c r="G247" s="20">
        <f>ROUND((F247*[1]Best_Lifts!$C$3)/[1]Settings!$B$1,0)*[1]Settings!$B$1</f>
        <v>62.5</v>
      </c>
      <c r="H247" s="15"/>
      <c r="I247" s="21"/>
      <c r="J247" s="16"/>
      <c r="K247" s="16"/>
      <c r="L247" s="16"/>
      <c r="M247" s="16"/>
      <c r="N247" s="16"/>
      <c r="O247" s="16"/>
      <c r="P247" s="16"/>
      <c r="Q247" s="23"/>
    </row>
    <row r="248" spans="1:17">
      <c r="A248" s="12"/>
      <c r="B248" s="18">
        <v>2</v>
      </c>
      <c r="C248" s="18" t="s">
        <v>97</v>
      </c>
      <c r="D248" s="18">
        <v>3</v>
      </c>
      <c r="E248" s="18" t="s">
        <v>98</v>
      </c>
      <c r="F248" s="19">
        <v>0.7</v>
      </c>
      <c r="G248" s="20">
        <f>ROUND((F248*[1]Best_Lifts!$C$3)/[1]Settings!$B$1,0)*[1]Settings!$B$1</f>
        <v>72.5</v>
      </c>
      <c r="H248" s="15"/>
      <c r="I248" s="21"/>
      <c r="J248" s="21"/>
      <c r="K248" s="16"/>
      <c r="L248" s="16"/>
      <c r="M248" s="16"/>
      <c r="N248" s="16"/>
      <c r="O248" s="16"/>
      <c r="P248" s="16"/>
      <c r="Q248" s="23"/>
    </row>
    <row r="249" spans="1:17">
      <c r="A249" s="12"/>
      <c r="B249" s="18">
        <v>3</v>
      </c>
      <c r="C249" s="18" t="s">
        <v>97</v>
      </c>
      <c r="D249" s="18">
        <v>2</v>
      </c>
      <c r="E249" s="18" t="s">
        <v>98</v>
      </c>
      <c r="F249" s="19">
        <v>0.8</v>
      </c>
      <c r="G249" s="20">
        <f>ROUND((F249*[1]Best_Lifts!$C$3)/[1]Settings!$B$1,0)*[1]Settings!$B$1</f>
        <v>85</v>
      </c>
      <c r="H249" s="15"/>
      <c r="I249" s="21"/>
      <c r="J249" s="21"/>
      <c r="K249" s="21"/>
      <c r="L249" s="16"/>
      <c r="M249" s="16"/>
      <c r="N249" s="16"/>
      <c r="O249" s="16"/>
      <c r="P249" s="16"/>
      <c r="Q249" s="23"/>
    </row>
    <row r="250" spans="1:17">
      <c r="A250" s="12"/>
      <c r="B250" s="18">
        <v>2</v>
      </c>
      <c r="C250" s="18" t="s">
        <v>97</v>
      </c>
      <c r="D250" s="18">
        <v>2</v>
      </c>
      <c r="E250" s="18" t="s">
        <v>98</v>
      </c>
      <c r="F250" s="19">
        <v>0.85</v>
      </c>
      <c r="G250" s="20">
        <f>ROUND((F250*[1]Best_Lifts!$C$3)/[1]Settings!$B$1,0)*[1]Settings!$B$1</f>
        <v>90</v>
      </c>
      <c r="H250" s="15"/>
      <c r="I250" s="21"/>
      <c r="J250" s="21"/>
      <c r="K250" s="16"/>
      <c r="L250" s="16"/>
      <c r="M250" s="16"/>
      <c r="N250" s="16"/>
      <c r="O250" s="16"/>
      <c r="P250" s="16"/>
      <c r="Q250" s="23"/>
    </row>
    <row r="251" spans="1:17">
      <c r="A251" s="12"/>
      <c r="B251" s="18">
        <v>2</v>
      </c>
      <c r="C251" s="18" t="s">
        <v>97</v>
      </c>
      <c r="D251" s="18">
        <v>3</v>
      </c>
      <c r="E251" s="18" t="s">
        <v>98</v>
      </c>
      <c r="F251" s="19">
        <v>0.8</v>
      </c>
      <c r="G251" s="20">
        <f>ROUND((F251*[1]Best_Lifts!$C$3)/[1]Settings!$B$1,0)*[1]Settings!$B$1</f>
        <v>85</v>
      </c>
      <c r="H251" s="15"/>
      <c r="I251" s="21"/>
      <c r="J251" s="21"/>
      <c r="K251" s="16"/>
      <c r="L251" s="16"/>
      <c r="M251" s="16"/>
      <c r="N251" s="16"/>
      <c r="O251" s="16"/>
      <c r="P251" s="16"/>
      <c r="Q251" s="23"/>
    </row>
    <row r="252" spans="1:17">
      <c r="A252" s="12"/>
      <c r="B252" s="13"/>
      <c r="C252" s="13"/>
      <c r="D252" s="13"/>
      <c r="E252" s="13"/>
      <c r="F252" s="14"/>
      <c r="G252" s="15"/>
      <c r="H252" s="15"/>
      <c r="I252" s="16"/>
      <c r="J252" s="16"/>
      <c r="K252" s="16"/>
      <c r="L252" s="16"/>
      <c r="M252" s="16"/>
      <c r="N252" s="16"/>
      <c r="O252" s="16"/>
      <c r="P252" s="16"/>
      <c r="Q252" s="23"/>
    </row>
    <row r="253" spans="1:17">
      <c r="A253" s="11" t="s">
        <v>109</v>
      </c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</row>
    <row r="254" spans="1:17">
      <c r="A254" s="12"/>
      <c r="B254" s="13"/>
      <c r="C254" s="13"/>
      <c r="D254" s="13"/>
      <c r="E254" s="13"/>
      <c r="F254" s="14"/>
      <c r="G254" s="15"/>
      <c r="H254" s="15"/>
      <c r="I254" s="16"/>
      <c r="J254" s="16"/>
      <c r="K254" s="16"/>
      <c r="L254" s="16"/>
      <c r="M254" s="16"/>
      <c r="N254" s="16"/>
      <c r="O254" s="16"/>
      <c r="P254" s="16"/>
      <c r="Q254" s="17"/>
    </row>
    <row r="255" spans="1:17">
      <c r="A255" s="12"/>
      <c r="B255" s="18">
        <v>5</v>
      </c>
      <c r="C255" s="18" t="s">
        <v>97</v>
      </c>
      <c r="D255" s="18">
        <v>10</v>
      </c>
      <c r="E255" s="18" t="s">
        <v>98</v>
      </c>
      <c r="F255" s="19"/>
      <c r="G255" s="20"/>
      <c r="H255" s="15"/>
      <c r="I255" s="21"/>
      <c r="J255" s="21"/>
      <c r="K255" s="21"/>
      <c r="L255" s="21"/>
      <c r="M255" s="21"/>
      <c r="N255" s="16"/>
      <c r="O255" s="16"/>
      <c r="P255" s="16"/>
      <c r="Q255" s="23"/>
    </row>
    <row r="256" spans="1:17">
      <c r="A256" s="12"/>
      <c r="B256" s="13"/>
      <c r="C256" s="13"/>
      <c r="D256" s="13"/>
      <c r="E256" s="13"/>
      <c r="F256" s="14"/>
      <c r="G256" s="15"/>
      <c r="H256" s="15"/>
      <c r="I256" s="16"/>
      <c r="J256" s="16"/>
      <c r="K256" s="16"/>
      <c r="L256" s="16"/>
      <c r="M256" s="16"/>
      <c r="N256" s="16"/>
      <c r="O256" s="16"/>
      <c r="P256" s="16"/>
      <c r="Q256" s="24"/>
    </row>
    <row r="257" spans="1:17">
      <c r="A257" s="11" t="s">
        <v>105</v>
      </c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</row>
    <row r="258" spans="1:17">
      <c r="A258" s="12"/>
      <c r="B258" s="13"/>
      <c r="C258" s="13"/>
      <c r="D258" s="13"/>
      <c r="E258" s="13"/>
      <c r="F258" s="14"/>
      <c r="G258" s="15"/>
      <c r="H258" s="15"/>
      <c r="I258" s="16"/>
      <c r="J258" s="16"/>
      <c r="K258" s="16"/>
      <c r="L258" s="16"/>
      <c r="M258" s="16"/>
      <c r="N258" s="16"/>
      <c r="O258" s="16"/>
      <c r="P258" s="16"/>
      <c r="Q258" s="17"/>
    </row>
    <row r="259" spans="1:17">
      <c r="A259" s="12"/>
      <c r="B259" s="18">
        <v>1</v>
      </c>
      <c r="C259" s="18" t="s">
        <v>97</v>
      </c>
      <c r="D259" s="18">
        <v>4</v>
      </c>
      <c r="E259" s="18" t="s">
        <v>98</v>
      </c>
      <c r="F259" s="19">
        <v>0.60000000000000009</v>
      </c>
      <c r="G259" s="20">
        <f>ROUND((F259*[1]Best_Lifts!$C$5)/[1]Settings!$B$1,0)*[1]Settings!$B$1</f>
        <v>97.5</v>
      </c>
      <c r="H259" s="15"/>
      <c r="I259" s="21"/>
      <c r="J259" s="16"/>
      <c r="K259" s="16"/>
      <c r="L259" s="16"/>
      <c r="M259" s="16"/>
      <c r="N259" s="16"/>
      <c r="O259" s="16"/>
      <c r="P259" s="16"/>
      <c r="Q259" s="23"/>
    </row>
    <row r="260" spans="1:17">
      <c r="A260" s="12"/>
      <c r="B260" s="18">
        <v>2</v>
      </c>
      <c r="C260" s="18" t="s">
        <v>97</v>
      </c>
      <c r="D260" s="18">
        <v>4</v>
      </c>
      <c r="E260" s="18" t="s">
        <v>98</v>
      </c>
      <c r="F260" s="19">
        <v>0.7</v>
      </c>
      <c r="G260" s="20">
        <f>ROUND((F260*[1]Best_Lifts!$C$5)/[1]Settings!$B$1,0)*[1]Settings!$B$1</f>
        <v>115</v>
      </c>
      <c r="H260" s="15"/>
      <c r="I260" s="21"/>
      <c r="J260" s="21"/>
      <c r="K260" s="12"/>
      <c r="L260" s="16"/>
      <c r="M260" s="16"/>
      <c r="N260" s="16"/>
      <c r="O260" s="16"/>
      <c r="P260" s="16"/>
      <c r="Q260" s="23"/>
    </row>
    <row r="261" spans="1:17">
      <c r="A261" s="12"/>
      <c r="B261" s="18">
        <v>2</v>
      </c>
      <c r="C261" s="18" t="s">
        <v>97</v>
      </c>
      <c r="D261" s="18">
        <v>3</v>
      </c>
      <c r="E261" s="18" t="s">
        <v>98</v>
      </c>
      <c r="F261" s="19">
        <v>0.8</v>
      </c>
      <c r="G261" s="20">
        <f>ROUND((F261*[1]Best_Lifts!$C$5)/[1]Settings!$B$1,0)*[1]Settings!$B$1</f>
        <v>130</v>
      </c>
      <c r="H261" s="15"/>
      <c r="I261" s="21"/>
      <c r="J261" s="21"/>
      <c r="K261" s="25"/>
      <c r="L261" s="16"/>
      <c r="M261" s="16"/>
      <c r="N261" s="16"/>
      <c r="O261" s="16"/>
      <c r="P261" s="16"/>
      <c r="Q261" s="23"/>
    </row>
    <row r="262" spans="1:17">
      <c r="A262" s="12"/>
      <c r="B262" s="18">
        <v>3</v>
      </c>
      <c r="C262" s="18" t="s">
        <v>97</v>
      </c>
      <c r="D262" s="18">
        <v>2</v>
      </c>
      <c r="E262" s="18" t="s">
        <v>98</v>
      </c>
      <c r="F262" s="19">
        <v>0.9</v>
      </c>
      <c r="G262" s="20">
        <f>ROUND((F262*[1]Best_Lifts!$C$5)/[1]Settings!$B$1,0)*[1]Settings!$B$1</f>
        <v>147.5</v>
      </c>
      <c r="H262" s="15"/>
      <c r="I262" s="21"/>
      <c r="J262" s="21"/>
      <c r="K262" s="21"/>
      <c r="L262" s="12"/>
      <c r="M262" s="16"/>
      <c r="N262" s="16"/>
      <c r="O262" s="16"/>
      <c r="P262" s="16"/>
      <c r="Q262" s="23"/>
    </row>
    <row r="263" spans="1:17">
      <c r="A263" s="12"/>
      <c r="B263" s="13"/>
      <c r="C263" s="13"/>
      <c r="D263" s="13"/>
      <c r="E263" s="13"/>
      <c r="F263" s="14"/>
      <c r="G263" s="15"/>
      <c r="H263" s="15"/>
      <c r="I263" s="16"/>
      <c r="J263" s="16"/>
      <c r="K263" s="16"/>
      <c r="L263" s="29"/>
      <c r="M263" s="29"/>
      <c r="N263" s="16"/>
      <c r="O263" s="16"/>
      <c r="P263" s="16"/>
      <c r="Q263" s="24"/>
    </row>
    <row r="264" spans="1:17">
      <c r="A264" s="11" t="s">
        <v>8</v>
      </c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</row>
    <row r="265" spans="1:17">
      <c r="A265" s="12"/>
      <c r="B265" s="13"/>
      <c r="C265" s="13"/>
      <c r="D265" s="13"/>
      <c r="E265" s="13"/>
      <c r="F265" s="14"/>
      <c r="G265" s="15"/>
      <c r="H265" s="15"/>
      <c r="I265" s="16"/>
      <c r="J265" s="16"/>
      <c r="K265" s="16"/>
      <c r="L265" s="16"/>
      <c r="M265" s="16"/>
      <c r="N265" s="16"/>
      <c r="O265" s="16"/>
      <c r="P265" s="16"/>
      <c r="Q265" s="17"/>
    </row>
    <row r="266" spans="1:17">
      <c r="A266" s="12"/>
      <c r="B266" s="18">
        <v>5</v>
      </c>
      <c r="C266" s="18" t="s">
        <v>97</v>
      </c>
      <c r="D266" s="18">
        <v>5</v>
      </c>
      <c r="E266" s="18" t="s">
        <v>98</v>
      </c>
      <c r="F266" s="19"/>
      <c r="G266" s="20"/>
      <c r="H266" s="15"/>
      <c r="I266" s="21"/>
      <c r="J266" s="21"/>
      <c r="K266" s="21"/>
      <c r="L266" s="21"/>
      <c r="M266" s="21"/>
      <c r="N266" s="16"/>
      <c r="O266" s="16"/>
      <c r="P266" s="16"/>
      <c r="Q266" s="23"/>
    </row>
    <row r="267" spans="1:17">
      <c r="A267" s="25"/>
      <c r="B267" s="26"/>
      <c r="C267" s="26"/>
      <c r="D267" s="26"/>
      <c r="E267" s="26"/>
      <c r="F267" s="27"/>
      <c r="G267" s="28"/>
      <c r="H267" s="28"/>
      <c r="I267" s="29"/>
      <c r="J267" s="29"/>
      <c r="K267" s="29"/>
      <c r="L267" s="29"/>
      <c r="M267" s="29"/>
      <c r="N267" s="29"/>
      <c r="O267" s="29"/>
      <c r="P267" s="29"/>
      <c r="Q267" s="24"/>
    </row>
    <row r="268" spans="1:17">
      <c r="A268" s="6"/>
      <c r="B268" s="7"/>
      <c r="C268" s="7"/>
      <c r="D268" s="7"/>
      <c r="E268" s="7"/>
      <c r="F268" s="8"/>
      <c r="G268" s="9"/>
      <c r="H268" s="9"/>
      <c r="I268" s="6"/>
      <c r="J268" s="6"/>
      <c r="K268" s="6"/>
      <c r="L268" s="6"/>
      <c r="M268" s="6"/>
      <c r="N268" s="6"/>
      <c r="O268" s="6"/>
      <c r="P268" s="6"/>
      <c r="Q268" s="6"/>
    </row>
    <row r="269" spans="1:17" ht="16" thickBot="1">
      <c r="A269" s="6"/>
      <c r="B269" s="7"/>
      <c r="C269" s="7"/>
      <c r="D269" s="7"/>
      <c r="E269" s="7"/>
      <c r="F269" s="8"/>
      <c r="G269" s="9"/>
      <c r="H269" s="9"/>
      <c r="I269" s="6"/>
      <c r="J269" s="6"/>
      <c r="K269" s="6"/>
      <c r="L269" s="6"/>
      <c r="M269" s="6"/>
      <c r="N269" s="6"/>
      <c r="O269" s="6"/>
      <c r="P269" s="6"/>
      <c r="Q269" s="6"/>
    </row>
    <row r="270" spans="1:17" ht="17" thickBot="1">
      <c r="A270" s="10" t="s">
        <v>121</v>
      </c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</row>
    <row r="271" spans="1:17">
      <c r="A271" s="6"/>
      <c r="B271" s="7"/>
      <c r="C271" s="7"/>
      <c r="D271" s="7"/>
      <c r="E271" s="7"/>
      <c r="F271" s="8"/>
      <c r="G271" s="9"/>
      <c r="H271" s="9"/>
      <c r="I271" s="6"/>
      <c r="J271" s="6"/>
      <c r="K271" s="6"/>
      <c r="L271" s="6"/>
      <c r="M271" s="6"/>
      <c r="N271" s="6"/>
      <c r="O271" s="6"/>
      <c r="P271" s="6"/>
      <c r="Q271" s="6"/>
    </row>
    <row r="272" spans="1:17">
      <c r="A272" s="11" t="s">
        <v>0</v>
      </c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1:17">
      <c r="A273" s="12"/>
      <c r="B273" s="13"/>
      <c r="C273" s="13"/>
      <c r="D273" s="13"/>
      <c r="E273" s="13"/>
      <c r="F273" s="14"/>
      <c r="G273" s="15"/>
      <c r="H273" s="15"/>
      <c r="I273" s="16"/>
      <c r="J273" s="16"/>
      <c r="K273" s="16"/>
      <c r="L273" s="16"/>
      <c r="M273" s="16"/>
      <c r="N273" s="16"/>
      <c r="O273" s="16"/>
      <c r="P273" s="16"/>
      <c r="Q273" s="17"/>
    </row>
    <row r="274" spans="1:17">
      <c r="A274" s="12"/>
      <c r="B274" s="18">
        <v>1</v>
      </c>
      <c r="C274" s="18" t="s">
        <v>97</v>
      </c>
      <c r="D274" s="18">
        <v>5</v>
      </c>
      <c r="E274" s="18" t="s">
        <v>98</v>
      </c>
      <c r="F274" s="19">
        <v>0.5</v>
      </c>
      <c r="G274" s="20">
        <f>ROUND((F274*[1]Best_Lifts!$C$4)/[1]Settings!$B$1,0)*[1]Settings!$B$1</f>
        <v>60</v>
      </c>
      <c r="H274" s="15"/>
      <c r="I274" s="21"/>
      <c r="J274" s="16"/>
      <c r="K274" s="16"/>
      <c r="L274" s="16"/>
      <c r="M274" s="16"/>
      <c r="N274" s="16"/>
      <c r="O274" s="16"/>
      <c r="P274" s="16"/>
      <c r="Q274" s="23"/>
    </row>
    <row r="275" spans="1:17">
      <c r="A275" s="12"/>
      <c r="B275" s="18">
        <v>1</v>
      </c>
      <c r="C275" s="18" t="s">
        <v>97</v>
      </c>
      <c r="D275" s="18">
        <v>4</v>
      </c>
      <c r="E275" s="18" t="s">
        <v>98</v>
      </c>
      <c r="F275" s="19">
        <v>0.60000000000000009</v>
      </c>
      <c r="G275" s="20">
        <f>ROUND((F275*[1]Best_Lifts!$C$4)/[1]Settings!$B$1,0)*[1]Settings!$B$1</f>
        <v>72.5</v>
      </c>
      <c r="H275" s="15"/>
      <c r="I275" s="21"/>
      <c r="J275" s="16"/>
      <c r="K275" s="16"/>
      <c r="L275" s="16"/>
      <c r="M275" s="16"/>
      <c r="N275" s="16"/>
      <c r="O275" s="16"/>
      <c r="P275" s="16"/>
      <c r="Q275" s="23"/>
    </row>
    <row r="276" spans="1:17">
      <c r="A276" s="12"/>
      <c r="B276" s="18">
        <v>2</v>
      </c>
      <c r="C276" s="18" t="s">
        <v>97</v>
      </c>
      <c r="D276" s="18">
        <v>3</v>
      </c>
      <c r="E276" s="18" t="s">
        <v>98</v>
      </c>
      <c r="F276" s="19">
        <v>0.7</v>
      </c>
      <c r="G276" s="20">
        <f>ROUND((F276*[1]Best_Lifts!$C$4)/[1]Settings!$B$1,0)*[1]Settings!$B$1</f>
        <v>85</v>
      </c>
      <c r="H276" s="15"/>
      <c r="I276" s="21"/>
      <c r="J276" s="21"/>
      <c r="K276" s="16"/>
      <c r="L276" s="16"/>
      <c r="M276" s="16"/>
      <c r="N276" s="16"/>
      <c r="O276" s="16"/>
      <c r="P276" s="16"/>
      <c r="Q276" s="23"/>
    </row>
    <row r="277" spans="1:17">
      <c r="A277" s="12"/>
      <c r="B277" s="18">
        <v>6</v>
      </c>
      <c r="C277" s="18" t="s">
        <v>97</v>
      </c>
      <c r="D277" s="18">
        <v>3</v>
      </c>
      <c r="E277" s="18" t="s">
        <v>98</v>
      </c>
      <c r="F277" s="19">
        <v>0.8</v>
      </c>
      <c r="G277" s="20">
        <f>ROUND((F277*[1]Best_Lifts!$C$4)/[1]Settings!$B$1,0)*[1]Settings!$B$1</f>
        <v>95</v>
      </c>
      <c r="H277" s="15"/>
      <c r="I277" s="21"/>
      <c r="J277" s="21"/>
      <c r="K277" s="21"/>
      <c r="L277" s="21"/>
      <c r="M277" s="21"/>
      <c r="N277" s="21"/>
      <c r="O277" s="16"/>
      <c r="P277" s="16"/>
      <c r="Q277" s="23"/>
    </row>
    <row r="278" spans="1:17">
      <c r="A278" s="12"/>
      <c r="B278" s="13"/>
      <c r="C278" s="13"/>
      <c r="D278" s="13"/>
      <c r="E278" s="13"/>
      <c r="F278" s="14"/>
      <c r="G278" s="15"/>
      <c r="H278" s="15"/>
      <c r="I278" s="16"/>
      <c r="J278" s="16"/>
      <c r="K278" s="16"/>
      <c r="L278" s="16"/>
      <c r="M278" s="16"/>
      <c r="N278" s="16"/>
      <c r="O278" s="16"/>
      <c r="P278" s="16"/>
      <c r="Q278" s="24"/>
    </row>
    <row r="279" spans="1:17">
      <c r="A279" s="11" t="s">
        <v>5</v>
      </c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1:17">
      <c r="A280" s="12"/>
      <c r="B280" s="13"/>
      <c r="C280" s="13"/>
      <c r="D280" s="13"/>
      <c r="E280" s="13"/>
      <c r="F280" s="14"/>
      <c r="G280" s="15"/>
      <c r="H280" s="15"/>
      <c r="I280" s="16"/>
      <c r="J280" s="16"/>
      <c r="K280" s="16"/>
      <c r="L280" s="16"/>
      <c r="M280" s="16"/>
      <c r="N280" s="16"/>
      <c r="O280" s="16"/>
      <c r="P280" s="16"/>
      <c r="Q280" s="17"/>
    </row>
    <row r="281" spans="1:17">
      <c r="A281" s="12"/>
      <c r="B281" s="18">
        <v>1</v>
      </c>
      <c r="C281" s="18" t="s">
        <v>97</v>
      </c>
      <c r="D281" s="18">
        <v>5</v>
      </c>
      <c r="E281" s="18" t="s">
        <v>98</v>
      </c>
      <c r="F281" s="19">
        <v>0.5</v>
      </c>
      <c r="G281" s="20">
        <f>ROUND((F281*[1]Best_Lifts!$C$3)/[1]Settings!$B$1,0)*[1]Settings!$B$1</f>
        <v>52.5</v>
      </c>
      <c r="H281" s="15"/>
      <c r="I281" s="21"/>
      <c r="J281" s="16"/>
      <c r="K281" s="22"/>
      <c r="L281" s="16"/>
      <c r="M281" s="16"/>
      <c r="N281" s="16"/>
      <c r="O281" s="16"/>
      <c r="P281" s="16"/>
      <c r="Q281" s="23"/>
    </row>
    <row r="282" spans="1:17">
      <c r="A282" s="12"/>
      <c r="B282" s="18">
        <v>1</v>
      </c>
      <c r="C282" s="18" t="s">
        <v>97</v>
      </c>
      <c r="D282" s="18">
        <v>4</v>
      </c>
      <c r="E282" s="18" t="s">
        <v>98</v>
      </c>
      <c r="F282" s="19">
        <v>0.60000000000000009</v>
      </c>
      <c r="G282" s="20">
        <f>ROUND((F282*[1]Best_Lifts!$C$3)/[1]Settings!$B$1,0)*[1]Settings!$B$1</f>
        <v>62.5</v>
      </c>
      <c r="H282" s="15"/>
      <c r="I282" s="21"/>
      <c r="J282" s="16"/>
      <c r="K282" s="16"/>
      <c r="L282" s="16"/>
      <c r="M282" s="16"/>
      <c r="N282" s="16"/>
      <c r="O282" s="16"/>
      <c r="P282" s="16"/>
      <c r="Q282" s="23"/>
    </row>
    <row r="283" spans="1:17">
      <c r="A283" s="12"/>
      <c r="B283" s="18">
        <v>2</v>
      </c>
      <c r="C283" s="18" t="s">
        <v>97</v>
      </c>
      <c r="D283" s="18">
        <v>3</v>
      </c>
      <c r="E283" s="18" t="s">
        <v>98</v>
      </c>
      <c r="F283" s="19">
        <v>0.7</v>
      </c>
      <c r="G283" s="20">
        <f>ROUND((F283*[1]Best_Lifts!$C$3)/[1]Settings!$B$1,0)*[1]Settings!$B$1</f>
        <v>72.5</v>
      </c>
      <c r="H283" s="15"/>
      <c r="I283" s="21"/>
      <c r="J283" s="21"/>
      <c r="K283" s="16"/>
      <c r="L283" s="16"/>
      <c r="M283" s="16"/>
      <c r="N283" s="16"/>
      <c r="O283" s="16"/>
      <c r="P283" s="16"/>
      <c r="Q283" s="23"/>
    </row>
    <row r="284" spans="1:17">
      <c r="A284" s="12"/>
      <c r="B284" s="18">
        <v>7</v>
      </c>
      <c r="C284" s="18" t="s">
        <v>97</v>
      </c>
      <c r="D284" s="18">
        <v>3</v>
      </c>
      <c r="E284" s="18" t="s">
        <v>98</v>
      </c>
      <c r="F284" s="19">
        <v>0.8</v>
      </c>
      <c r="G284" s="20">
        <f>ROUND((F284*[1]Best_Lifts!$C$3)/[1]Settings!$B$1,0)*[1]Settings!$B$1</f>
        <v>85</v>
      </c>
      <c r="H284" s="15"/>
      <c r="I284" s="21"/>
      <c r="J284" s="21"/>
      <c r="K284" s="21"/>
      <c r="L284" s="21"/>
      <c r="M284" s="21"/>
      <c r="N284" s="21"/>
      <c r="O284" s="21"/>
      <c r="P284" s="16"/>
      <c r="Q284" s="23"/>
    </row>
    <row r="285" spans="1:17">
      <c r="A285" s="12"/>
      <c r="B285" s="13"/>
      <c r="C285" s="13"/>
      <c r="D285" s="13"/>
      <c r="E285" s="13"/>
      <c r="F285" s="14"/>
      <c r="G285" s="15"/>
      <c r="H285" s="15"/>
      <c r="I285" s="16"/>
      <c r="J285" s="16"/>
      <c r="K285" s="16"/>
      <c r="L285" s="16"/>
      <c r="M285" s="16"/>
      <c r="N285" s="16"/>
      <c r="O285" s="16"/>
      <c r="P285" s="16"/>
      <c r="Q285" s="24"/>
    </row>
    <row r="286" spans="1:17">
      <c r="A286" s="11" t="s">
        <v>99</v>
      </c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1:17">
      <c r="A287" s="12"/>
      <c r="B287" s="13"/>
      <c r="C287" s="13"/>
      <c r="D287" s="13"/>
      <c r="E287" s="13"/>
      <c r="F287" s="14"/>
      <c r="G287" s="15"/>
      <c r="H287" s="15"/>
      <c r="I287" s="16"/>
      <c r="J287" s="16"/>
      <c r="K287" s="16"/>
      <c r="L287" s="16"/>
      <c r="M287" s="16"/>
      <c r="N287" s="16"/>
      <c r="O287" s="16"/>
      <c r="P287" s="16"/>
      <c r="Q287" s="17"/>
    </row>
    <row r="288" spans="1:17">
      <c r="A288" s="12"/>
      <c r="B288" s="18">
        <v>5</v>
      </c>
      <c r="C288" s="18" t="s">
        <v>97</v>
      </c>
      <c r="D288" s="18">
        <v>10</v>
      </c>
      <c r="E288" s="18" t="s">
        <v>98</v>
      </c>
      <c r="F288" s="19"/>
      <c r="G288" s="20"/>
      <c r="H288" s="15"/>
      <c r="I288" s="21"/>
      <c r="J288" s="21"/>
      <c r="K288" s="21"/>
      <c r="L288" s="21"/>
      <c r="M288" s="21"/>
      <c r="N288" s="16"/>
      <c r="O288" s="16"/>
      <c r="P288" s="16"/>
      <c r="Q288" s="23"/>
    </row>
    <row r="289" spans="1:17">
      <c r="A289" s="12"/>
      <c r="B289" s="13"/>
      <c r="C289" s="13"/>
      <c r="D289" s="13"/>
      <c r="E289" s="13"/>
      <c r="F289" s="14"/>
      <c r="G289" s="15"/>
      <c r="H289" s="15"/>
      <c r="I289" s="16"/>
      <c r="J289" s="16"/>
      <c r="K289" s="16"/>
      <c r="L289" s="16"/>
      <c r="M289" s="16"/>
      <c r="N289" s="16"/>
      <c r="O289" s="16"/>
      <c r="P289" s="16"/>
      <c r="Q289" s="24"/>
    </row>
    <row r="290" spans="1:17">
      <c r="A290" s="11" t="s">
        <v>122</v>
      </c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1:17">
      <c r="A291" s="12"/>
      <c r="B291" s="13"/>
      <c r="C291" s="13"/>
      <c r="D291" s="13"/>
      <c r="E291" s="13"/>
      <c r="F291" s="14"/>
      <c r="G291" s="15"/>
      <c r="H291" s="15"/>
      <c r="I291" s="16"/>
      <c r="J291" s="16"/>
      <c r="K291" s="16"/>
      <c r="L291" s="16"/>
      <c r="M291" s="16"/>
      <c r="N291" s="16"/>
      <c r="O291" s="16"/>
      <c r="P291" s="16"/>
      <c r="Q291" s="17"/>
    </row>
    <row r="292" spans="1:17">
      <c r="A292" s="12"/>
      <c r="B292" s="18">
        <v>5</v>
      </c>
      <c r="C292" s="18" t="s">
        <v>97</v>
      </c>
      <c r="D292" s="18">
        <v>4</v>
      </c>
      <c r="E292" s="18" t="s">
        <v>98</v>
      </c>
      <c r="F292" s="19"/>
      <c r="G292" s="20"/>
      <c r="H292" s="15"/>
      <c r="I292" s="21"/>
      <c r="J292" s="21"/>
      <c r="K292" s="21"/>
      <c r="L292" s="21"/>
      <c r="M292" s="21"/>
      <c r="N292" s="16"/>
      <c r="O292" s="16"/>
      <c r="P292" s="16"/>
      <c r="Q292" s="23"/>
    </row>
    <row r="293" spans="1:17">
      <c r="A293" s="12"/>
      <c r="B293" s="13"/>
      <c r="C293" s="13"/>
      <c r="D293" s="13"/>
      <c r="E293" s="13"/>
      <c r="F293" s="14"/>
      <c r="G293" s="15"/>
      <c r="H293" s="15"/>
      <c r="I293" s="16"/>
      <c r="J293" s="16"/>
      <c r="K293" s="16"/>
      <c r="L293" s="16"/>
      <c r="M293" s="16"/>
      <c r="N293" s="16"/>
      <c r="O293" s="16"/>
      <c r="P293" s="16"/>
      <c r="Q293" s="24"/>
    </row>
    <row r="294" spans="1:17">
      <c r="A294" s="11" t="s">
        <v>100</v>
      </c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1:17">
      <c r="A295" s="12"/>
      <c r="B295" s="13"/>
      <c r="C295" s="13"/>
      <c r="D295" s="13"/>
      <c r="E295" s="13"/>
      <c r="F295" s="14"/>
      <c r="G295" s="15"/>
      <c r="H295" s="15"/>
      <c r="I295" s="16"/>
      <c r="J295" s="16"/>
      <c r="K295" s="16"/>
      <c r="L295" s="16"/>
      <c r="M295" s="16"/>
      <c r="N295" s="16"/>
      <c r="O295" s="16"/>
      <c r="P295" s="16"/>
      <c r="Q295" s="17"/>
    </row>
    <row r="296" spans="1:17">
      <c r="A296" s="12"/>
      <c r="B296" s="18">
        <v>5</v>
      </c>
      <c r="C296" s="18" t="s">
        <v>97</v>
      </c>
      <c r="D296" s="18">
        <v>5</v>
      </c>
      <c r="E296" s="18" t="s">
        <v>98</v>
      </c>
      <c r="F296" s="19"/>
      <c r="G296" s="20"/>
      <c r="H296" s="15"/>
      <c r="I296" s="21"/>
      <c r="J296" s="21"/>
      <c r="K296" s="21"/>
      <c r="L296" s="21"/>
      <c r="M296" s="21"/>
      <c r="N296" s="16"/>
      <c r="O296" s="16"/>
      <c r="P296" s="16"/>
      <c r="Q296" s="23"/>
    </row>
    <row r="297" spans="1:17">
      <c r="A297" s="25"/>
      <c r="B297" s="26"/>
      <c r="C297" s="26"/>
      <c r="D297" s="26"/>
      <c r="E297" s="26"/>
      <c r="F297" s="27"/>
      <c r="G297" s="28"/>
      <c r="H297" s="28"/>
      <c r="I297" s="29"/>
      <c r="J297" s="29"/>
      <c r="K297" s="29"/>
      <c r="L297" s="29"/>
      <c r="M297" s="29"/>
      <c r="N297" s="29"/>
      <c r="O297" s="29"/>
      <c r="P297" s="29"/>
      <c r="Q297" s="24"/>
    </row>
    <row r="298" spans="1:17">
      <c r="A298" s="6"/>
      <c r="B298" s="7"/>
      <c r="C298" s="7"/>
      <c r="D298" s="7"/>
      <c r="E298" s="7"/>
      <c r="F298" s="8"/>
      <c r="G298" s="9"/>
      <c r="H298" s="9"/>
      <c r="I298" s="6"/>
      <c r="J298" s="6"/>
      <c r="K298" s="6"/>
      <c r="L298" s="6"/>
      <c r="M298" s="6"/>
      <c r="N298" s="6"/>
      <c r="O298" s="6"/>
      <c r="P298" s="6"/>
      <c r="Q298" s="6"/>
    </row>
    <row r="299" spans="1:17" ht="16" thickBot="1">
      <c r="A299" s="6"/>
      <c r="B299" s="7"/>
      <c r="C299" s="7"/>
      <c r="D299" s="7"/>
      <c r="E299" s="7"/>
      <c r="F299" s="8"/>
      <c r="G299" s="9"/>
      <c r="H299" s="9"/>
      <c r="I299" s="6"/>
      <c r="J299" s="6"/>
      <c r="K299" s="6"/>
      <c r="L299" s="6"/>
      <c r="M299" s="6"/>
      <c r="N299" s="6"/>
      <c r="O299" s="6"/>
      <c r="P299" s="6"/>
      <c r="Q299" s="6"/>
    </row>
    <row r="300" spans="1:17" ht="17" thickBot="1">
      <c r="A300" s="10" t="s">
        <v>123</v>
      </c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</row>
    <row r="301" spans="1:17">
      <c r="A301" s="6"/>
      <c r="B301" s="7"/>
      <c r="C301" s="7"/>
      <c r="D301" s="7"/>
      <c r="E301" s="7"/>
      <c r="F301" s="8"/>
      <c r="G301" s="9"/>
      <c r="H301" s="9"/>
      <c r="I301" s="6"/>
      <c r="J301" s="6"/>
      <c r="K301" s="6"/>
      <c r="L301" s="6"/>
      <c r="M301" s="6"/>
      <c r="N301" s="6"/>
      <c r="O301" s="6"/>
      <c r="P301" s="6"/>
      <c r="Q301" s="6"/>
    </row>
    <row r="302" spans="1:17">
      <c r="A302" s="11" t="s">
        <v>0</v>
      </c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1:17">
      <c r="A303" s="12"/>
      <c r="B303" s="13"/>
      <c r="C303" s="13"/>
      <c r="D303" s="13"/>
      <c r="E303" s="13"/>
      <c r="F303" s="14"/>
      <c r="G303" s="15"/>
      <c r="H303" s="15"/>
      <c r="I303" s="16"/>
      <c r="J303" s="16"/>
      <c r="K303" s="16"/>
      <c r="L303" s="16"/>
      <c r="M303" s="16"/>
      <c r="N303" s="16"/>
      <c r="O303" s="16"/>
      <c r="P303" s="16"/>
      <c r="Q303" s="17"/>
    </row>
    <row r="304" spans="1:17">
      <c r="A304" s="12"/>
      <c r="B304" s="18">
        <v>1</v>
      </c>
      <c r="C304" s="18" t="s">
        <v>97</v>
      </c>
      <c r="D304" s="18">
        <v>5</v>
      </c>
      <c r="E304" s="18" t="s">
        <v>98</v>
      </c>
      <c r="F304" s="19">
        <v>0.5</v>
      </c>
      <c r="G304" s="20">
        <f>ROUND((F304*[1]Best_Lifts!$C$4)/[1]Settings!$B$1,0)*[1]Settings!$B$1</f>
        <v>60</v>
      </c>
      <c r="H304" s="15"/>
      <c r="I304" s="21"/>
      <c r="J304" s="16"/>
      <c r="K304" s="22"/>
      <c r="L304" s="16"/>
      <c r="M304" s="16"/>
      <c r="N304" s="16"/>
      <c r="O304" s="16"/>
      <c r="P304" s="16"/>
      <c r="Q304" s="23"/>
    </row>
    <row r="305" spans="1:17">
      <c r="A305" s="12"/>
      <c r="B305" s="18">
        <v>1</v>
      </c>
      <c r="C305" s="18" t="s">
        <v>97</v>
      </c>
      <c r="D305" s="18">
        <v>4</v>
      </c>
      <c r="E305" s="18" t="s">
        <v>98</v>
      </c>
      <c r="F305" s="19">
        <v>0.60000000000000009</v>
      </c>
      <c r="G305" s="20">
        <f>ROUND((F305*[1]Best_Lifts!$C$4)/[1]Settings!$B$1,0)*[1]Settings!$B$1</f>
        <v>72.5</v>
      </c>
      <c r="H305" s="15"/>
      <c r="I305" s="21"/>
      <c r="J305" s="16"/>
      <c r="K305" s="16"/>
      <c r="L305" s="16"/>
      <c r="M305" s="16"/>
      <c r="N305" s="16"/>
      <c r="O305" s="16"/>
      <c r="P305" s="16"/>
      <c r="Q305" s="23"/>
    </row>
    <row r="306" spans="1:17">
      <c r="A306" s="12"/>
      <c r="B306" s="18">
        <v>2</v>
      </c>
      <c r="C306" s="18" t="s">
        <v>97</v>
      </c>
      <c r="D306" s="18">
        <v>3</v>
      </c>
      <c r="E306" s="18" t="s">
        <v>98</v>
      </c>
      <c r="F306" s="19">
        <v>0.7</v>
      </c>
      <c r="G306" s="20">
        <f>ROUND((F306*[1]Best_Lifts!$C$4)/[1]Settings!$B$1,0)*[1]Settings!$B$1</f>
        <v>85</v>
      </c>
      <c r="H306" s="15"/>
      <c r="I306" s="21"/>
      <c r="J306" s="21"/>
      <c r="K306" s="16"/>
      <c r="L306" s="16"/>
      <c r="M306" s="16"/>
      <c r="N306" s="16"/>
      <c r="O306" s="16"/>
      <c r="P306" s="16"/>
      <c r="Q306" s="23"/>
    </row>
    <row r="307" spans="1:17">
      <c r="A307" s="12"/>
      <c r="B307" s="18">
        <v>5</v>
      </c>
      <c r="C307" s="18" t="s">
        <v>97</v>
      </c>
      <c r="D307" s="18">
        <v>3</v>
      </c>
      <c r="E307" s="18" t="s">
        <v>98</v>
      </c>
      <c r="F307" s="19">
        <v>0.8</v>
      </c>
      <c r="G307" s="20">
        <f>ROUND((F307*[1]Best_Lifts!$C$4)/[1]Settings!$B$1,0)*[1]Settings!$B$1</f>
        <v>95</v>
      </c>
      <c r="H307" s="15"/>
      <c r="I307" s="21"/>
      <c r="J307" s="21"/>
      <c r="K307" s="21"/>
      <c r="L307" s="21"/>
      <c r="M307" s="21"/>
      <c r="N307" s="16"/>
      <c r="O307" s="16"/>
      <c r="P307" s="16"/>
      <c r="Q307" s="23"/>
    </row>
    <row r="308" spans="1:17">
      <c r="A308" s="12"/>
      <c r="B308" s="13"/>
      <c r="C308" s="13"/>
      <c r="D308" s="13"/>
      <c r="E308" s="13"/>
      <c r="F308" s="14"/>
      <c r="G308" s="15"/>
      <c r="H308" s="15"/>
      <c r="I308" s="16"/>
      <c r="J308" s="16"/>
      <c r="K308" s="16"/>
      <c r="L308" s="16"/>
      <c r="M308" s="16"/>
      <c r="N308" s="16"/>
      <c r="O308" s="16"/>
      <c r="P308" s="16"/>
      <c r="Q308" s="24"/>
    </row>
    <row r="309" spans="1:17">
      <c r="A309" s="11" t="s">
        <v>5</v>
      </c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1:17">
      <c r="A310" s="12"/>
      <c r="B310" s="13"/>
      <c r="C310" s="13"/>
      <c r="D310" s="13"/>
      <c r="E310" s="13"/>
      <c r="F310" s="14"/>
      <c r="G310" s="15"/>
      <c r="H310" s="15"/>
      <c r="I310" s="16"/>
      <c r="J310" s="16"/>
      <c r="K310" s="16"/>
      <c r="L310" s="16"/>
      <c r="M310" s="16"/>
      <c r="N310" s="16"/>
      <c r="O310" s="16"/>
      <c r="P310" s="16"/>
      <c r="Q310" s="17"/>
    </row>
    <row r="311" spans="1:17">
      <c r="A311" s="12"/>
      <c r="B311" s="18">
        <v>1</v>
      </c>
      <c r="C311" s="18" t="s">
        <v>97</v>
      </c>
      <c r="D311" s="18">
        <v>5</v>
      </c>
      <c r="E311" s="18" t="s">
        <v>98</v>
      </c>
      <c r="F311" s="19">
        <v>0.55000000000000004</v>
      </c>
      <c r="G311" s="20">
        <f>ROUND((F311*[1]Best_Lifts!$C$3)/[1]Settings!$B$1,0)*[1]Settings!$B$1</f>
        <v>57.5</v>
      </c>
      <c r="H311" s="15"/>
      <c r="I311" s="21"/>
      <c r="J311" s="16"/>
      <c r="K311" s="16"/>
      <c r="L311" s="16"/>
      <c r="M311" s="16"/>
      <c r="N311" s="16"/>
      <c r="O311" s="16"/>
      <c r="P311" s="16"/>
      <c r="Q311" s="23"/>
    </row>
    <row r="312" spans="1:17">
      <c r="A312" s="12"/>
      <c r="B312" s="18">
        <v>1</v>
      </c>
      <c r="C312" s="18" t="s">
        <v>97</v>
      </c>
      <c r="D312" s="18">
        <v>5</v>
      </c>
      <c r="E312" s="18" t="s">
        <v>98</v>
      </c>
      <c r="F312" s="19">
        <v>0.65</v>
      </c>
      <c r="G312" s="20">
        <f>ROUND((F312*[1]Best_Lifts!$C$3)/[1]Settings!$B$1,0)*[1]Settings!$B$1</f>
        <v>67.5</v>
      </c>
      <c r="H312" s="15"/>
      <c r="I312" s="21"/>
      <c r="J312" s="16"/>
      <c r="K312" s="16"/>
      <c r="L312" s="16"/>
      <c r="M312" s="16"/>
      <c r="N312" s="16"/>
      <c r="O312" s="16"/>
      <c r="P312" s="16"/>
      <c r="Q312" s="23"/>
    </row>
    <row r="313" spans="1:17">
      <c r="A313" s="12"/>
      <c r="B313" s="18">
        <v>5</v>
      </c>
      <c r="C313" s="18" t="s">
        <v>97</v>
      </c>
      <c r="D313" s="18">
        <v>4</v>
      </c>
      <c r="E313" s="18" t="s">
        <v>98</v>
      </c>
      <c r="F313" s="19">
        <v>0.75</v>
      </c>
      <c r="G313" s="20">
        <f>ROUND((F313*[1]Best_Lifts!$C$3)/[1]Settings!$B$1,0)*[1]Settings!$B$1</f>
        <v>80</v>
      </c>
      <c r="H313" s="15"/>
      <c r="I313" s="21"/>
      <c r="J313" s="21"/>
      <c r="K313" s="21"/>
      <c r="L313" s="21"/>
      <c r="M313" s="21"/>
      <c r="N313" s="16"/>
      <c r="O313" s="16"/>
      <c r="P313" s="16"/>
      <c r="Q313" s="23"/>
    </row>
    <row r="314" spans="1:17">
      <c r="A314" s="12"/>
      <c r="B314" s="13"/>
      <c r="C314" s="13"/>
      <c r="D314" s="13"/>
      <c r="E314" s="13"/>
      <c r="F314" s="14"/>
      <c r="G314" s="15"/>
      <c r="H314" s="15"/>
      <c r="I314" s="16"/>
      <c r="J314" s="16"/>
      <c r="K314" s="16"/>
      <c r="L314" s="16"/>
      <c r="M314" s="16"/>
      <c r="N314" s="16"/>
      <c r="O314" s="16"/>
      <c r="P314" s="16"/>
      <c r="Q314" s="24"/>
    </row>
    <row r="315" spans="1:17">
      <c r="A315" s="11" t="s">
        <v>109</v>
      </c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1:17">
      <c r="A316" s="12"/>
      <c r="B316" s="13"/>
      <c r="C316" s="13"/>
      <c r="D316" s="13"/>
      <c r="E316" s="13"/>
      <c r="F316" s="14"/>
      <c r="G316" s="15"/>
      <c r="H316" s="15"/>
      <c r="I316" s="16"/>
      <c r="J316" s="16"/>
      <c r="K316" s="16"/>
      <c r="L316" s="16"/>
      <c r="M316" s="16"/>
      <c r="N316" s="16"/>
      <c r="O316" s="16"/>
      <c r="P316" s="16"/>
      <c r="Q316" s="17"/>
    </row>
    <row r="317" spans="1:17">
      <c r="A317" s="12"/>
      <c r="B317" s="18">
        <v>5</v>
      </c>
      <c r="C317" s="18" t="s">
        <v>97</v>
      </c>
      <c r="D317" s="18">
        <v>10</v>
      </c>
      <c r="E317" s="18" t="s">
        <v>98</v>
      </c>
      <c r="F317" s="19"/>
      <c r="G317" s="20"/>
      <c r="H317" s="15"/>
      <c r="I317" s="21"/>
      <c r="J317" s="21"/>
      <c r="K317" s="21"/>
      <c r="L317" s="21"/>
      <c r="M317" s="21"/>
      <c r="N317" s="16"/>
      <c r="O317" s="16"/>
      <c r="P317" s="16"/>
      <c r="Q317" s="23"/>
    </row>
    <row r="318" spans="1:17">
      <c r="A318" s="12"/>
      <c r="B318" s="13"/>
      <c r="C318" s="13"/>
      <c r="D318" s="13"/>
      <c r="E318" s="13"/>
      <c r="F318" s="14"/>
      <c r="G318" s="15"/>
      <c r="H318" s="15"/>
      <c r="I318" s="16"/>
      <c r="J318" s="16"/>
      <c r="K318" s="16"/>
      <c r="L318" s="16"/>
      <c r="M318" s="16"/>
      <c r="N318" s="16"/>
      <c r="O318" s="16"/>
      <c r="P318" s="16"/>
      <c r="Q318" s="24"/>
    </row>
    <row r="319" spans="1:17">
      <c r="A319" s="11" t="s">
        <v>104</v>
      </c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1:17">
      <c r="A320" s="12"/>
      <c r="B320" s="13"/>
      <c r="C320" s="13"/>
      <c r="D320" s="13"/>
      <c r="E320" s="13"/>
      <c r="F320" s="14"/>
      <c r="G320" s="15"/>
      <c r="H320" s="15"/>
      <c r="I320" s="16"/>
      <c r="J320" s="16"/>
      <c r="K320" s="16"/>
      <c r="L320" s="16"/>
      <c r="M320" s="16"/>
      <c r="N320" s="16"/>
      <c r="O320" s="16"/>
      <c r="P320" s="16"/>
      <c r="Q320" s="17"/>
    </row>
    <row r="321" spans="1:17">
      <c r="A321" s="12"/>
      <c r="B321" s="18">
        <v>5</v>
      </c>
      <c r="C321" s="18" t="s">
        <v>97</v>
      </c>
      <c r="D321" s="18">
        <v>8</v>
      </c>
      <c r="E321" s="18" t="s">
        <v>98</v>
      </c>
      <c r="F321" s="19"/>
      <c r="G321" s="20"/>
      <c r="H321" s="15"/>
      <c r="I321" s="21"/>
      <c r="J321" s="21"/>
      <c r="K321" s="21"/>
      <c r="L321" s="21"/>
      <c r="M321" s="21"/>
      <c r="N321" s="16"/>
      <c r="O321" s="16"/>
      <c r="P321" s="16"/>
      <c r="Q321" s="23"/>
    </row>
    <row r="322" spans="1:17">
      <c r="A322" s="12"/>
      <c r="B322" s="13"/>
      <c r="C322" s="13"/>
      <c r="D322" s="13"/>
      <c r="E322" s="13"/>
      <c r="F322" s="14"/>
      <c r="G322" s="15"/>
      <c r="H322" s="15"/>
      <c r="I322" s="16"/>
      <c r="J322" s="16"/>
      <c r="K322" s="16"/>
      <c r="L322" s="16"/>
      <c r="M322" s="16"/>
      <c r="N322" s="16"/>
      <c r="O322" s="16"/>
      <c r="P322" s="16"/>
      <c r="Q322" s="24"/>
    </row>
    <row r="323" spans="1:17">
      <c r="A323" s="11" t="s">
        <v>124</v>
      </c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1:17">
      <c r="A324" s="12"/>
      <c r="B324" s="13"/>
      <c r="C324" s="13"/>
      <c r="D324" s="13"/>
      <c r="E324" s="13"/>
      <c r="F324" s="14"/>
      <c r="G324" s="15"/>
      <c r="H324" s="15"/>
      <c r="I324" s="16"/>
      <c r="J324" s="16"/>
      <c r="K324" s="16"/>
      <c r="L324" s="16"/>
      <c r="M324" s="16"/>
      <c r="N324" s="16"/>
      <c r="O324" s="16"/>
      <c r="P324" s="16"/>
      <c r="Q324" s="17"/>
    </row>
    <row r="325" spans="1:17">
      <c r="A325" s="12"/>
      <c r="B325" s="18">
        <v>2</v>
      </c>
      <c r="C325" s="18" t="s">
        <v>97</v>
      </c>
      <c r="D325" s="18">
        <v>5</v>
      </c>
      <c r="E325" s="18" t="s">
        <v>98</v>
      </c>
      <c r="F325" s="19">
        <v>0.4</v>
      </c>
      <c r="G325" s="20">
        <f>ROUND((F325*[1]Best_Lifts!$C$4)/[1]Settings!$B$1,0)*[1]Settings!$B$1</f>
        <v>47.5</v>
      </c>
      <c r="H325" s="15"/>
      <c r="I325" s="21"/>
      <c r="J325" s="21"/>
      <c r="K325" s="22"/>
      <c r="L325" s="16"/>
      <c r="M325" s="16"/>
      <c r="N325" s="16"/>
      <c r="O325" s="16"/>
      <c r="P325" s="16"/>
      <c r="Q325" s="23"/>
    </row>
    <row r="326" spans="1:17">
      <c r="A326" s="12"/>
      <c r="B326" s="18">
        <v>2</v>
      </c>
      <c r="C326" s="18" t="s">
        <v>97</v>
      </c>
      <c r="D326" s="18">
        <v>4</v>
      </c>
      <c r="E326" s="18" t="s">
        <v>98</v>
      </c>
      <c r="F326" s="19">
        <v>0.5</v>
      </c>
      <c r="G326" s="20">
        <f>ROUND((F326*[1]Best_Lifts!$C$4)/[1]Settings!$B$1,0)*[1]Settings!$B$1</f>
        <v>60</v>
      </c>
      <c r="H326" s="15"/>
      <c r="I326" s="21"/>
      <c r="J326" s="21"/>
      <c r="K326" s="16"/>
      <c r="L326" s="16"/>
      <c r="M326" s="16"/>
      <c r="N326" s="16"/>
      <c r="O326" s="16"/>
      <c r="P326" s="16"/>
      <c r="Q326" s="23"/>
    </row>
    <row r="327" spans="1:17">
      <c r="A327" s="12"/>
      <c r="B327" s="18">
        <v>3</v>
      </c>
      <c r="C327" s="18" t="s">
        <v>97</v>
      </c>
      <c r="D327" s="18">
        <v>3</v>
      </c>
      <c r="E327" s="18" t="s">
        <v>98</v>
      </c>
      <c r="F327" s="19">
        <v>0.60000000000000009</v>
      </c>
      <c r="G327" s="20">
        <f>ROUND((F327*[1]Best_Lifts!$C$4)/[1]Settings!$B$1,0)*[1]Settings!$B$1</f>
        <v>72.5</v>
      </c>
      <c r="H327" s="15"/>
      <c r="I327" s="21"/>
      <c r="J327" s="21"/>
      <c r="K327" s="21"/>
      <c r="L327" s="16"/>
      <c r="M327" s="16"/>
      <c r="N327" s="16"/>
      <c r="O327" s="16"/>
      <c r="P327" s="16"/>
      <c r="Q327" s="23"/>
    </row>
    <row r="328" spans="1:17">
      <c r="A328" s="12"/>
      <c r="B328" s="13"/>
      <c r="C328" s="13"/>
      <c r="D328" s="13"/>
      <c r="E328" s="13"/>
      <c r="F328" s="14"/>
      <c r="G328" s="15"/>
      <c r="H328" s="15"/>
      <c r="I328" s="16"/>
      <c r="J328" s="16"/>
      <c r="K328" s="16"/>
      <c r="L328" s="16"/>
      <c r="M328" s="16"/>
      <c r="N328" s="16"/>
      <c r="O328" s="16"/>
      <c r="P328" s="16"/>
      <c r="Q328" s="24"/>
    </row>
    <row r="329" spans="1:17">
      <c r="A329" s="11" t="s">
        <v>100</v>
      </c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1:17">
      <c r="A330" s="12"/>
      <c r="B330" s="13"/>
      <c r="C330" s="13"/>
      <c r="D330" s="13"/>
      <c r="E330" s="13"/>
      <c r="F330" s="14"/>
      <c r="G330" s="15"/>
      <c r="H330" s="15"/>
      <c r="I330" s="16"/>
      <c r="J330" s="16"/>
      <c r="K330" s="16"/>
      <c r="L330" s="16"/>
      <c r="M330" s="16"/>
      <c r="N330" s="16"/>
      <c r="O330" s="16"/>
      <c r="P330" s="16"/>
      <c r="Q330" s="17"/>
    </row>
    <row r="331" spans="1:17">
      <c r="A331" s="12"/>
      <c r="B331" s="18">
        <v>5</v>
      </c>
      <c r="C331" s="18" t="s">
        <v>97</v>
      </c>
      <c r="D331" s="18">
        <v>5</v>
      </c>
      <c r="E331" s="18" t="s">
        <v>98</v>
      </c>
      <c r="F331" s="19"/>
      <c r="G331" s="20"/>
      <c r="H331" s="15"/>
      <c r="I331" s="21"/>
      <c r="J331" s="21"/>
      <c r="K331" s="21"/>
      <c r="L331" s="21"/>
      <c r="M331" s="21"/>
      <c r="N331" s="16"/>
      <c r="O331" s="16"/>
      <c r="P331" s="16"/>
      <c r="Q331" s="23"/>
    </row>
    <row r="332" spans="1:17">
      <c r="A332" s="25"/>
      <c r="B332" s="26"/>
      <c r="C332" s="26"/>
      <c r="D332" s="26"/>
      <c r="E332" s="26"/>
      <c r="F332" s="27"/>
      <c r="G332" s="28"/>
      <c r="H332" s="28"/>
      <c r="I332" s="29"/>
      <c r="J332" s="29"/>
      <c r="K332" s="29"/>
      <c r="L332" s="29"/>
      <c r="M332" s="29"/>
      <c r="N332" s="29"/>
      <c r="O332" s="29"/>
      <c r="P332" s="29"/>
      <c r="Q332" s="24"/>
    </row>
    <row r="333" spans="1:17">
      <c r="A333" s="6"/>
      <c r="B333" s="7"/>
      <c r="C333" s="7"/>
      <c r="D333" s="7"/>
      <c r="E333" s="7"/>
      <c r="F333" s="8"/>
      <c r="G333" s="9"/>
      <c r="H333" s="9"/>
      <c r="I333" s="6"/>
      <c r="J333" s="6"/>
      <c r="K333" s="6"/>
      <c r="L333" s="6"/>
      <c r="M333" s="6"/>
      <c r="N333" s="6"/>
      <c r="O333" s="6"/>
      <c r="P333" s="6"/>
      <c r="Q333" s="6"/>
    </row>
    <row r="334" spans="1:17" ht="16" thickBot="1">
      <c r="A334" s="6"/>
      <c r="B334" s="7"/>
      <c r="C334" s="7"/>
      <c r="D334" s="7"/>
      <c r="E334" s="7"/>
      <c r="F334" s="8"/>
      <c r="G334" s="9"/>
      <c r="H334" s="9"/>
      <c r="I334" s="6"/>
      <c r="J334" s="6"/>
      <c r="K334" s="6"/>
      <c r="L334" s="6"/>
      <c r="M334" s="6"/>
      <c r="N334" s="6"/>
      <c r="O334" s="6"/>
      <c r="P334" s="6"/>
      <c r="Q334" s="6"/>
    </row>
    <row r="335" spans="1:17" ht="17" thickBot="1">
      <c r="A335" s="10" t="s">
        <v>125</v>
      </c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</row>
    <row r="336" spans="1:17">
      <c r="A336" s="6"/>
      <c r="B336" s="7"/>
      <c r="C336" s="7"/>
      <c r="D336" s="7"/>
      <c r="E336" s="7"/>
      <c r="F336" s="8"/>
      <c r="G336" s="9"/>
      <c r="H336" s="9"/>
      <c r="I336" s="6"/>
      <c r="J336" s="6"/>
      <c r="K336" s="6"/>
      <c r="L336" s="6"/>
      <c r="M336" s="6"/>
      <c r="N336" s="6"/>
      <c r="O336" s="6"/>
      <c r="P336" s="6"/>
      <c r="Q336" s="6"/>
    </row>
    <row r="337" spans="1:17">
      <c r="A337" s="11" t="s">
        <v>5</v>
      </c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1:17">
      <c r="A338" s="12"/>
      <c r="B338" s="13"/>
      <c r="C338" s="13"/>
      <c r="D338" s="13"/>
      <c r="E338" s="13"/>
      <c r="F338" s="14"/>
      <c r="G338" s="15"/>
      <c r="H338" s="15"/>
      <c r="I338" s="16"/>
      <c r="J338" s="16"/>
      <c r="K338" s="16"/>
      <c r="L338" s="16"/>
      <c r="M338" s="16"/>
      <c r="N338" s="16"/>
      <c r="O338" s="16"/>
      <c r="P338" s="16"/>
      <c r="Q338" s="17"/>
    </row>
    <row r="339" spans="1:17">
      <c r="A339" s="12"/>
      <c r="B339" s="18">
        <v>1</v>
      </c>
      <c r="C339" s="18" t="s">
        <v>97</v>
      </c>
      <c r="D339" s="18">
        <v>5</v>
      </c>
      <c r="E339" s="18" t="s">
        <v>98</v>
      </c>
      <c r="F339" s="19">
        <v>0.5</v>
      </c>
      <c r="G339" s="20">
        <f>ROUND((F339*[1]Best_Lifts!$C$3)/[1]Settings!$B$1,0)*[1]Settings!$B$1</f>
        <v>52.5</v>
      </c>
      <c r="H339" s="15"/>
      <c r="I339" s="21"/>
      <c r="J339" s="16"/>
      <c r="K339" s="16"/>
      <c r="L339" s="16"/>
      <c r="M339" s="16"/>
      <c r="N339" s="16"/>
      <c r="O339" s="16"/>
      <c r="P339" s="16"/>
      <c r="Q339" s="23"/>
    </row>
    <row r="340" spans="1:17">
      <c r="A340" s="12"/>
      <c r="B340" s="18">
        <v>1</v>
      </c>
      <c r="C340" s="18" t="s">
        <v>97</v>
      </c>
      <c r="D340" s="18">
        <v>4</v>
      </c>
      <c r="E340" s="18" t="s">
        <v>98</v>
      </c>
      <c r="F340" s="19">
        <v>0.60000000000000009</v>
      </c>
      <c r="G340" s="20">
        <f>ROUND((F340*[1]Best_Lifts!$C$3)/[1]Settings!$B$1,0)*[1]Settings!$B$1</f>
        <v>62.5</v>
      </c>
      <c r="H340" s="15"/>
      <c r="I340" s="21"/>
      <c r="J340" s="16"/>
      <c r="K340" s="16"/>
      <c r="L340" s="16"/>
      <c r="M340" s="16"/>
      <c r="N340" s="16"/>
      <c r="O340" s="16"/>
      <c r="P340" s="16"/>
      <c r="Q340" s="23"/>
    </row>
    <row r="341" spans="1:17">
      <c r="A341" s="12"/>
      <c r="B341" s="18">
        <v>2</v>
      </c>
      <c r="C341" s="18" t="s">
        <v>97</v>
      </c>
      <c r="D341" s="18">
        <v>3</v>
      </c>
      <c r="E341" s="18" t="s">
        <v>98</v>
      </c>
      <c r="F341" s="19">
        <v>0.7</v>
      </c>
      <c r="G341" s="20">
        <f>ROUND((F341*[1]Best_Lifts!$C$3)/[1]Settings!$B$1,0)*[1]Settings!$B$1</f>
        <v>72.5</v>
      </c>
      <c r="H341" s="15"/>
      <c r="I341" s="21"/>
      <c r="J341" s="21"/>
      <c r="K341" s="16"/>
      <c r="L341" s="16"/>
      <c r="M341" s="16"/>
      <c r="N341" s="16"/>
      <c r="O341" s="16"/>
      <c r="P341" s="16"/>
      <c r="Q341" s="23"/>
    </row>
    <row r="342" spans="1:17">
      <c r="A342" s="12"/>
      <c r="B342" s="18">
        <v>2</v>
      </c>
      <c r="C342" s="18" t="s">
        <v>97</v>
      </c>
      <c r="D342" s="18">
        <v>3</v>
      </c>
      <c r="E342" s="18" t="s">
        <v>98</v>
      </c>
      <c r="F342" s="19">
        <v>0.8</v>
      </c>
      <c r="G342" s="20">
        <f>ROUND((F342*[1]Best_Lifts!$C$3)/[1]Settings!$B$1,0)*[1]Settings!$B$1</f>
        <v>85</v>
      </c>
      <c r="H342" s="15"/>
      <c r="I342" s="21"/>
      <c r="J342" s="21"/>
      <c r="K342" s="16"/>
      <c r="L342" s="16"/>
      <c r="M342" s="16"/>
      <c r="N342" s="16"/>
      <c r="O342" s="16"/>
      <c r="P342" s="16"/>
      <c r="Q342" s="23"/>
    </row>
    <row r="343" spans="1:17">
      <c r="A343" s="12"/>
      <c r="B343" s="18">
        <v>3</v>
      </c>
      <c r="C343" s="18" t="s">
        <v>97</v>
      </c>
      <c r="D343" s="18">
        <v>2</v>
      </c>
      <c r="E343" s="18" t="s">
        <v>98</v>
      </c>
      <c r="F343" s="19">
        <v>0.85</v>
      </c>
      <c r="G343" s="20">
        <f>ROUND((F343*[1]Best_Lifts!$C$3)/[1]Settings!$B$1,0)*[1]Settings!$B$1</f>
        <v>90</v>
      </c>
      <c r="H343" s="15"/>
      <c r="I343" s="21"/>
      <c r="J343" s="21"/>
      <c r="K343" s="21"/>
      <c r="L343" s="16"/>
      <c r="M343" s="16"/>
      <c r="N343" s="16"/>
      <c r="O343" s="16"/>
      <c r="P343" s="16"/>
      <c r="Q343" s="23"/>
    </row>
    <row r="344" spans="1:17">
      <c r="A344" s="12"/>
      <c r="B344" s="13"/>
      <c r="C344" s="13"/>
      <c r="D344" s="13"/>
      <c r="E344" s="13"/>
      <c r="F344" s="14"/>
      <c r="G344" s="15"/>
      <c r="H344" s="15"/>
      <c r="I344" s="16"/>
      <c r="J344" s="16"/>
      <c r="K344" s="16"/>
      <c r="L344" s="16"/>
      <c r="M344" s="16"/>
      <c r="N344" s="16"/>
      <c r="O344" s="16"/>
      <c r="P344" s="16"/>
      <c r="Q344" s="24"/>
    </row>
    <row r="345" spans="1:17">
      <c r="A345" s="11" t="s">
        <v>126</v>
      </c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1:17">
      <c r="A346" s="12"/>
      <c r="B346" s="13"/>
      <c r="C346" s="13"/>
      <c r="D346" s="13"/>
      <c r="E346" s="13"/>
      <c r="F346" s="14"/>
      <c r="G346" s="15"/>
      <c r="H346" s="15"/>
      <c r="I346" s="16"/>
      <c r="J346" s="16"/>
      <c r="K346" s="16"/>
      <c r="L346" s="16"/>
      <c r="M346" s="16"/>
      <c r="N346" s="16"/>
      <c r="O346" s="16"/>
      <c r="P346" s="16"/>
      <c r="Q346" s="17"/>
    </row>
    <row r="347" spans="1:17">
      <c r="A347" s="12"/>
      <c r="B347" s="18">
        <v>1</v>
      </c>
      <c r="C347" s="18" t="s">
        <v>97</v>
      </c>
      <c r="D347" s="18">
        <v>4</v>
      </c>
      <c r="E347" s="18" t="s">
        <v>98</v>
      </c>
      <c r="F347" s="19">
        <v>0.5</v>
      </c>
      <c r="G347" s="20">
        <f>ROUND((F347*[1]Best_Lifts!$C$5)/[1]Settings!$B$1,0)*[1]Settings!$B$1</f>
        <v>82.5</v>
      </c>
      <c r="H347" s="15"/>
      <c r="I347" s="21"/>
      <c r="J347" s="16"/>
      <c r="K347" s="16"/>
      <c r="L347" s="16"/>
      <c r="M347" s="16"/>
      <c r="N347" s="16"/>
      <c r="O347" s="16"/>
      <c r="P347" s="16"/>
      <c r="Q347" s="23"/>
    </row>
    <row r="348" spans="1:17">
      <c r="A348" s="12"/>
      <c r="B348" s="18">
        <v>1</v>
      </c>
      <c r="C348" s="18" t="s">
        <v>97</v>
      </c>
      <c r="D348" s="18">
        <v>4</v>
      </c>
      <c r="E348" s="18" t="s">
        <v>98</v>
      </c>
      <c r="F348" s="19">
        <v>0.60000000000000009</v>
      </c>
      <c r="G348" s="20">
        <f>ROUND((F348*[1]Best_Lifts!$C$5)/[1]Settings!$B$1,0)*[1]Settings!$B$1</f>
        <v>97.5</v>
      </c>
      <c r="H348" s="15"/>
      <c r="I348" s="21"/>
      <c r="J348" s="16"/>
      <c r="K348" s="16"/>
      <c r="L348" s="16"/>
      <c r="M348" s="16"/>
      <c r="N348" s="16"/>
      <c r="O348" s="16"/>
      <c r="P348" s="16"/>
      <c r="Q348" s="23"/>
    </row>
    <row r="349" spans="1:17">
      <c r="A349" s="12"/>
      <c r="B349" s="18">
        <v>2</v>
      </c>
      <c r="C349" s="18" t="s">
        <v>97</v>
      </c>
      <c r="D349" s="18">
        <v>3</v>
      </c>
      <c r="E349" s="18" t="s">
        <v>98</v>
      </c>
      <c r="F349" s="19">
        <v>0.7</v>
      </c>
      <c r="G349" s="20">
        <f>ROUND((F349*[1]Best_Lifts!$C$5)/[1]Settings!$B$1,0)*[1]Settings!$B$1</f>
        <v>115</v>
      </c>
      <c r="H349" s="15"/>
      <c r="I349" s="21"/>
      <c r="J349" s="21"/>
      <c r="K349" s="16"/>
      <c r="L349" s="16"/>
      <c r="M349" s="16"/>
      <c r="N349" s="16"/>
      <c r="O349" s="16"/>
      <c r="P349" s="16"/>
      <c r="Q349" s="23"/>
    </row>
    <row r="350" spans="1:17">
      <c r="A350" s="12"/>
      <c r="B350" s="18">
        <v>2</v>
      </c>
      <c r="C350" s="18" t="s">
        <v>97</v>
      </c>
      <c r="D350" s="18">
        <v>3</v>
      </c>
      <c r="E350" s="18" t="s">
        <v>98</v>
      </c>
      <c r="F350" s="19">
        <v>0.8</v>
      </c>
      <c r="G350" s="20">
        <f>ROUND((F350*[1]Best_Lifts!$C$5)/[1]Settings!$B$1,0)*[1]Settings!$B$1</f>
        <v>130</v>
      </c>
      <c r="H350" s="15"/>
      <c r="I350" s="21"/>
      <c r="J350" s="21"/>
      <c r="K350" s="16"/>
      <c r="L350" s="16"/>
      <c r="M350" s="16"/>
      <c r="N350" s="16"/>
      <c r="O350" s="16"/>
      <c r="P350" s="16"/>
      <c r="Q350" s="23"/>
    </row>
    <row r="351" spans="1:17">
      <c r="A351" s="12"/>
      <c r="B351" s="18">
        <v>3</v>
      </c>
      <c r="C351" s="18" t="s">
        <v>97</v>
      </c>
      <c r="D351" s="18">
        <v>2</v>
      </c>
      <c r="E351" s="18" t="s">
        <v>98</v>
      </c>
      <c r="F351" s="19">
        <v>0.85</v>
      </c>
      <c r="G351" s="20">
        <f>ROUND((F351*[1]Best_Lifts!$C$5)/[1]Settings!$B$1,0)*[1]Settings!$B$1</f>
        <v>137.5</v>
      </c>
      <c r="H351" s="15"/>
      <c r="I351" s="21"/>
      <c r="J351" s="21"/>
      <c r="K351" s="21"/>
      <c r="L351" s="16"/>
      <c r="M351" s="16"/>
      <c r="N351" s="16"/>
      <c r="O351" s="16"/>
      <c r="P351" s="16"/>
      <c r="Q351" s="23"/>
    </row>
    <row r="352" spans="1:17">
      <c r="A352" s="12"/>
      <c r="B352" s="18">
        <v>3</v>
      </c>
      <c r="C352" s="18" t="s">
        <v>97</v>
      </c>
      <c r="D352" s="18">
        <v>2</v>
      </c>
      <c r="E352" s="18" t="s">
        <v>98</v>
      </c>
      <c r="F352" s="19">
        <v>0.8</v>
      </c>
      <c r="G352" s="20">
        <f>ROUND((F352*[1]Best_Lifts!$C$5)/[1]Settings!$B$1,0)*[1]Settings!$B$1</f>
        <v>130</v>
      </c>
      <c r="H352" s="15"/>
      <c r="I352" s="21"/>
      <c r="J352" s="21"/>
      <c r="K352" s="21"/>
      <c r="L352" s="16"/>
      <c r="M352" s="16"/>
      <c r="N352" s="16"/>
      <c r="O352" s="16"/>
      <c r="P352" s="16"/>
      <c r="Q352" s="23"/>
    </row>
    <row r="353" spans="1:17">
      <c r="A353" s="12"/>
      <c r="B353" s="13"/>
      <c r="C353" s="13"/>
      <c r="D353" s="13"/>
      <c r="E353" s="13"/>
      <c r="F353" s="14"/>
      <c r="G353" s="15"/>
      <c r="H353" s="15"/>
      <c r="I353" s="16"/>
      <c r="J353" s="16"/>
      <c r="K353" s="16"/>
      <c r="L353" s="16"/>
      <c r="M353" s="16"/>
      <c r="N353" s="16"/>
      <c r="O353" s="16"/>
      <c r="P353" s="16"/>
      <c r="Q353" s="24"/>
    </row>
    <row r="354" spans="1:17">
      <c r="A354" s="11" t="s">
        <v>5</v>
      </c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1:17">
      <c r="A355" s="12"/>
      <c r="B355" s="13"/>
      <c r="C355" s="13"/>
      <c r="D355" s="13"/>
      <c r="E355" s="13"/>
      <c r="F355" s="14"/>
      <c r="G355" s="15"/>
      <c r="H355" s="15"/>
      <c r="I355" s="16"/>
      <c r="J355" s="16"/>
      <c r="K355" s="16"/>
      <c r="L355" s="16"/>
      <c r="M355" s="16"/>
      <c r="N355" s="16"/>
      <c r="O355" s="16"/>
      <c r="P355" s="16"/>
      <c r="Q355" s="17"/>
    </row>
    <row r="356" spans="1:17">
      <c r="A356" s="12"/>
      <c r="B356" s="18">
        <v>1</v>
      </c>
      <c r="C356" s="18" t="s">
        <v>97</v>
      </c>
      <c r="D356" s="18">
        <v>5</v>
      </c>
      <c r="E356" s="18" t="s">
        <v>98</v>
      </c>
      <c r="F356" s="19">
        <v>0.5</v>
      </c>
      <c r="G356" s="20">
        <f>ROUND((F356*[1]Best_Lifts!$C$3)/[1]Settings!$B$1,0)*[1]Settings!$B$1</f>
        <v>52.5</v>
      </c>
      <c r="H356" s="15"/>
      <c r="I356" s="21"/>
      <c r="J356" s="16"/>
      <c r="K356" s="16"/>
      <c r="L356" s="16"/>
      <c r="M356" s="16"/>
      <c r="N356" s="16"/>
      <c r="O356" s="16"/>
      <c r="P356" s="16"/>
      <c r="Q356" s="23"/>
    </row>
    <row r="357" spans="1:17">
      <c r="A357" s="12"/>
      <c r="B357" s="18">
        <v>1</v>
      </c>
      <c r="C357" s="18" t="s">
        <v>97</v>
      </c>
      <c r="D357" s="18">
        <v>5</v>
      </c>
      <c r="E357" s="18" t="s">
        <v>98</v>
      </c>
      <c r="F357" s="19">
        <v>0.60000000000000009</v>
      </c>
      <c r="G357" s="20">
        <f>ROUND((F357*[1]Best_Lifts!$C$3)/[1]Settings!$B$1,0)*[1]Settings!$B$1</f>
        <v>62.5</v>
      </c>
      <c r="H357" s="15"/>
      <c r="I357" s="21"/>
      <c r="J357" s="16"/>
      <c r="K357" s="16"/>
      <c r="L357" s="16"/>
      <c r="M357" s="16"/>
      <c r="N357" s="16"/>
      <c r="O357" s="16"/>
      <c r="P357" s="16"/>
      <c r="Q357" s="23"/>
    </row>
    <row r="358" spans="1:17">
      <c r="A358" s="12"/>
      <c r="B358" s="18">
        <v>4</v>
      </c>
      <c r="C358" s="18" t="s">
        <v>97</v>
      </c>
      <c r="D358" s="18">
        <v>5</v>
      </c>
      <c r="E358" s="18" t="s">
        <v>98</v>
      </c>
      <c r="F358" s="19">
        <v>0.7</v>
      </c>
      <c r="G358" s="20">
        <f>ROUND((F358*[1]Best_Lifts!$C$3)/[1]Settings!$B$1,0)*[1]Settings!$B$1</f>
        <v>72.5</v>
      </c>
      <c r="H358" s="15"/>
      <c r="I358" s="21"/>
      <c r="J358" s="21"/>
      <c r="K358" s="21"/>
      <c r="L358" s="21"/>
      <c r="M358" s="16"/>
      <c r="N358" s="16"/>
      <c r="O358" s="16"/>
      <c r="P358" s="16"/>
      <c r="Q358" s="23"/>
    </row>
    <row r="359" spans="1:17">
      <c r="A359" s="12"/>
      <c r="B359" s="13"/>
      <c r="C359" s="13"/>
      <c r="D359" s="13"/>
      <c r="E359" s="13"/>
      <c r="F359" s="14"/>
      <c r="G359" s="15"/>
      <c r="H359" s="15"/>
      <c r="I359" s="16"/>
      <c r="J359" s="16"/>
      <c r="K359" s="16"/>
      <c r="L359" s="16"/>
      <c r="M359" s="16"/>
      <c r="N359" s="16"/>
      <c r="O359" s="16"/>
      <c r="P359" s="16"/>
      <c r="Q359" s="24"/>
    </row>
    <row r="360" spans="1:17">
      <c r="A360" s="11" t="s">
        <v>99</v>
      </c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1:17">
      <c r="A361" s="12"/>
      <c r="B361" s="13"/>
      <c r="C361" s="13"/>
      <c r="D361" s="13"/>
      <c r="E361" s="13"/>
      <c r="F361" s="14"/>
      <c r="G361" s="15"/>
      <c r="H361" s="15"/>
      <c r="I361" s="16"/>
      <c r="J361" s="16"/>
      <c r="K361" s="16"/>
      <c r="L361" s="16"/>
      <c r="M361" s="16"/>
      <c r="N361" s="16"/>
      <c r="O361" s="16"/>
      <c r="P361" s="16"/>
      <c r="Q361" s="17"/>
    </row>
    <row r="362" spans="1:17">
      <c r="A362" s="12"/>
      <c r="B362" s="18">
        <v>5</v>
      </c>
      <c r="C362" s="18" t="s">
        <v>97</v>
      </c>
      <c r="D362" s="18">
        <v>10</v>
      </c>
      <c r="E362" s="18" t="s">
        <v>98</v>
      </c>
      <c r="F362" s="19"/>
      <c r="G362" s="20"/>
      <c r="H362" s="15"/>
      <c r="I362" s="21"/>
      <c r="J362" s="21"/>
      <c r="K362" s="21"/>
      <c r="L362" s="21"/>
      <c r="M362" s="21"/>
      <c r="N362" s="16"/>
      <c r="O362" s="16"/>
      <c r="P362" s="16"/>
      <c r="Q362" s="23"/>
    </row>
    <row r="363" spans="1:17">
      <c r="A363" s="25"/>
      <c r="B363" s="26"/>
      <c r="C363" s="26"/>
      <c r="D363" s="26"/>
      <c r="E363" s="26"/>
      <c r="F363" s="27"/>
      <c r="G363" s="28"/>
      <c r="H363" s="28"/>
      <c r="I363" s="29"/>
      <c r="J363" s="29"/>
      <c r="K363" s="29"/>
      <c r="L363" s="29"/>
      <c r="M363" s="29"/>
      <c r="N363" s="29"/>
      <c r="O363" s="29"/>
      <c r="P363" s="33"/>
      <c r="Q363" s="24"/>
    </row>
    <row r="364" spans="1:17" ht="16" thickBot="1">
      <c r="A364" s="6"/>
      <c r="B364" s="7"/>
      <c r="C364" s="7"/>
      <c r="D364" s="7"/>
      <c r="E364" s="7"/>
      <c r="F364" s="8"/>
      <c r="G364" s="9"/>
      <c r="H364" s="9"/>
      <c r="I364" s="6"/>
      <c r="J364" s="6"/>
      <c r="K364" s="6"/>
      <c r="L364" s="6"/>
      <c r="M364" s="6"/>
      <c r="N364" s="6"/>
      <c r="O364" s="6"/>
      <c r="P364" s="6"/>
      <c r="Q364" s="6"/>
    </row>
    <row r="365" spans="1:17" ht="17" thickBot="1">
      <c r="A365" s="10" t="s">
        <v>127</v>
      </c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</row>
    <row r="366" spans="1:17">
      <c r="A366" s="6"/>
      <c r="B366" s="7"/>
      <c r="C366" s="7"/>
      <c r="D366" s="7"/>
      <c r="E366" s="7"/>
      <c r="F366" s="8"/>
      <c r="G366" s="9"/>
      <c r="H366" s="9"/>
      <c r="I366" s="6"/>
      <c r="J366" s="6"/>
      <c r="K366" s="6"/>
      <c r="L366" s="6"/>
      <c r="M366" s="6"/>
      <c r="N366" s="6"/>
      <c r="O366" s="6"/>
      <c r="P366" s="6"/>
      <c r="Q366" s="6"/>
    </row>
    <row r="367" spans="1:17">
      <c r="A367" s="11" t="s">
        <v>0</v>
      </c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1:17">
      <c r="A368" s="12"/>
      <c r="B368" s="13"/>
      <c r="C368" s="13"/>
      <c r="D368" s="13"/>
      <c r="E368" s="13"/>
      <c r="F368" s="14"/>
      <c r="G368" s="15"/>
      <c r="H368" s="15"/>
      <c r="I368" s="16"/>
      <c r="J368" s="16"/>
      <c r="K368" s="16"/>
      <c r="L368" s="16"/>
      <c r="M368" s="16"/>
      <c r="N368" s="16"/>
      <c r="O368" s="16"/>
      <c r="P368" s="16"/>
      <c r="Q368" s="17"/>
    </row>
    <row r="369" spans="1:17">
      <c r="A369" s="12"/>
      <c r="B369" s="18">
        <v>1</v>
      </c>
      <c r="C369" s="18" t="s">
        <v>97</v>
      </c>
      <c r="D369" s="18">
        <v>5</v>
      </c>
      <c r="E369" s="18" t="s">
        <v>98</v>
      </c>
      <c r="F369" s="19">
        <v>0.5</v>
      </c>
      <c r="G369" s="20">
        <f>ROUND((F369*[1]Best_Lifts!$C$4)/[1]Settings!$B$1,0)*[1]Settings!$B$1</f>
        <v>60</v>
      </c>
      <c r="H369" s="15"/>
      <c r="I369" s="21"/>
      <c r="J369" s="16"/>
      <c r="K369" s="22"/>
      <c r="L369" s="16"/>
      <c r="M369" s="16"/>
      <c r="N369" s="16"/>
      <c r="O369" s="16"/>
      <c r="P369" s="16"/>
      <c r="Q369" s="23"/>
    </row>
    <row r="370" spans="1:17">
      <c r="A370" s="12"/>
      <c r="B370" s="18">
        <v>1</v>
      </c>
      <c r="C370" s="18" t="s">
        <v>97</v>
      </c>
      <c r="D370" s="18">
        <v>4</v>
      </c>
      <c r="E370" s="18" t="s">
        <v>98</v>
      </c>
      <c r="F370" s="19">
        <v>0.60000000000000009</v>
      </c>
      <c r="G370" s="20">
        <f>ROUND((F370*[1]Best_Lifts!$C$4)/[1]Settings!$B$1,0)*[1]Settings!$B$1</f>
        <v>72.5</v>
      </c>
      <c r="H370" s="15"/>
      <c r="I370" s="21"/>
      <c r="J370" s="16"/>
      <c r="K370" s="16"/>
      <c r="L370" s="16"/>
      <c r="M370" s="16"/>
      <c r="N370" s="16"/>
      <c r="O370" s="16"/>
      <c r="P370" s="16"/>
      <c r="Q370" s="23"/>
    </row>
    <row r="371" spans="1:17">
      <c r="A371" s="12"/>
      <c r="B371" s="18">
        <v>2</v>
      </c>
      <c r="C371" s="18" t="s">
        <v>97</v>
      </c>
      <c r="D371" s="18">
        <v>3</v>
      </c>
      <c r="E371" s="18" t="s">
        <v>98</v>
      </c>
      <c r="F371" s="19">
        <v>0.7</v>
      </c>
      <c r="G371" s="20">
        <f>ROUND((F371*[1]Best_Lifts!$C$4)/[1]Settings!$B$1,0)*[1]Settings!$B$1</f>
        <v>85</v>
      </c>
      <c r="H371" s="15"/>
      <c r="I371" s="21"/>
      <c r="J371" s="21"/>
      <c r="K371" s="16"/>
      <c r="L371" s="16"/>
      <c r="M371" s="16"/>
      <c r="N371" s="16"/>
      <c r="O371" s="16"/>
      <c r="P371" s="16"/>
      <c r="Q371" s="23"/>
    </row>
    <row r="372" spans="1:17">
      <c r="A372" s="12"/>
      <c r="B372" s="18">
        <v>6</v>
      </c>
      <c r="C372" s="18" t="s">
        <v>97</v>
      </c>
      <c r="D372" s="18">
        <v>3</v>
      </c>
      <c r="E372" s="18" t="s">
        <v>98</v>
      </c>
      <c r="F372" s="19">
        <v>0.8</v>
      </c>
      <c r="G372" s="20">
        <f>ROUND((F372*[1]Best_Lifts!$C$4)/[1]Settings!$B$1,0)*[1]Settings!$B$1</f>
        <v>95</v>
      </c>
      <c r="H372" s="15"/>
      <c r="I372" s="21"/>
      <c r="J372" s="21"/>
      <c r="K372" s="21"/>
      <c r="L372" s="21"/>
      <c r="M372" s="21"/>
      <c r="N372" s="21"/>
      <c r="O372" s="16"/>
      <c r="P372" s="16"/>
      <c r="Q372" s="23"/>
    </row>
    <row r="373" spans="1:17">
      <c r="A373" s="12"/>
      <c r="B373" s="13"/>
      <c r="C373" s="13"/>
      <c r="D373" s="13"/>
      <c r="E373" s="13"/>
      <c r="F373" s="14"/>
      <c r="G373" s="15"/>
      <c r="H373" s="15"/>
      <c r="I373" s="16"/>
      <c r="J373" s="16"/>
      <c r="K373" s="16"/>
      <c r="L373" s="16"/>
      <c r="M373" s="16"/>
      <c r="N373" s="16"/>
      <c r="O373" s="16"/>
      <c r="P373" s="16"/>
      <c r="Q373" s="24"/>
    </row>
    <row r="374" spans="1:17">
      <c r="A374" s="11" t="s">
        <v>5</v>
      </c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1:17">
      <c r="A375" s="12"/>
      <c r="B375" s="13"/>
      <c r="C375" s="13"/>
      <c r="D375" s="13"/>
      <c r="E375" s="13"/>
      <c r="F375" s="14"/>
      <c r="G375" s="15"/>
      <c r="H375" s="15"/>
      <c r="I375" s="16"/>
      <c r="J375" s="16"/>
      <c r="K375" s="16"/>
      <c r="L375" s="16"/>
      <c r="M375" s="16"/>
      <c r="N375" s="16"/>
      <c r="O375" s="16"/>
      <c r="P375" s="16"/>
      <c r="Q375" s="17"/>
    </row>
    <row r="376" spans="1:17">
      <c r="A376" s="12"/>
      <c r="B376" s="18">
        <v>1</v>
      </c>
      <c r="C376" s="18" t="s">
        <v>97</v>
      </c>
      <c r="D376" s="18">
        <v>6</v>
      </c>
      <c r="E376" s="18" t="s">
        <v>98</v>
      </c>
      <c r="F376" s="19">
        <v>0.5</v>
      </c>
      <c r="G376" s="20">
        <f>ROUND((F376*[1]Best_Lifts!$C$3)/[1]Settings!$B$1,0)*[1]Settings!$B$1</f>
        <v>52.5</v>
      </c>
      <c r="H376" s="15"/>
      <c r="I376" s="21"/>
      <c r="J376" s="16"/>
      <c r="K376" s="16"/>
      <c r="L376" s="16"/>
      <c r="M376" s="16"/>
      <c r="N376" s="16"/>
      <c r="O376" s="16"/>
      <c r="P376" s="16"/>
      <c r="Q376" s="23"/>
    </row>
    <row r="377" spans="1:17">
      <c r="A377" s="12"/>
      <c r="B377" s="18">
        <v>1</v>
      </c>
      <c r="C377" s="18" t="s">
        <v>97</v>
      </c>
      <c r="D377" s="18">
        <v>5</v>
      </c>
      <c r="E377" s="18" t="s">
        <v>98</v>
      </c>
      <c r="F377" s="19">
        <v>0.60000000000000009</v>
      </c>
      <c r="G377" s="20">
        <f>ROUND((F377*[1]Best_Lifts!$C$3)/[1]Settings!$B$1,0)*[1]Settings!$B$1</f>
        <v>62.5</v>
      </c>
      <c r="H377" s="15"/>
      <c r="I377" s="21"/>
      <c r="J377" s="16"/>
      <c r="K377" s="16"/>
      <c r="L377" s="16"/>
      <c r="M377" s="16"/>
      <c r="N377" s="16"/>
      <c r="O377" s="16"/>
      <c r="P377" s="16"/>
      <c r="Q377" s="23"/>
    </row>
    <row r="378" spans="1:17">
      <c r="A378" s="12"/>
      <c r="B378" s="18">
        <v>2</v>
      </c>
      <c r="C378" s="18" t="s">
        <v>97</v>
      </c>
      <c r="D378" s="18">
        <v>4</v>
      </c>
      <c r="E378" s="18" t="s">
        <v>98</v>
      </c>
      <c r="F378" s="19">
        <v>0.7</v>
      </c>
      <c r="G378" s="20">
        <f>ROUND((F378*[1]Best_Lifts!$C$3)/[1]Settings!$B$1,0)*[1]Settings!$B$1</f>
        <v>72.5</v>
      </c>
      <c r="H378" s="15"/>
      <c r="I378" s="21"/>
      <c r="J378" s="21"/>
      <c r="K378" s="16"/>
      <c r="L378" s="16"/>
      <c r="M378" s="16"/>
      <c r="N378" s="16"/>
      <c r="O378" s="16"/>
      <c r="P378" s="16"/>
      <c r="Q378" s="23"/>
    </row>
    <row r="379" spans="1:17">
      <c r="A379" s="12"/>
      <c r="B379" s="18">
        <v>2</v>
      </c>
      <c r="C379" s="18" t="s">
        <v>97</v>
      </c>
      <c r="D379" s="18">
        <v>3</v>
      </c>
      <c r="E379" s="18" t="s">
        <v>98</v>
      </c>
      <c r="F379" s="19">
        <v>0.8</v>
      </c>
      <c r="G379" s="20">
        <f>ROUND((F379*[1]Best_Lifts!$C$3)/[1]Settings!$B$1,0)*[1]Settings!$B$1</f>
        <v>85</v>
      </c>
      <c r="H379" s="15"/>
      <c r="I379" s="21"/>
      <c r="J379" s="21"/>
      <c r="K379" s="16"/>
      <c r="L379" s="16"/>
      <c r="M379" s="16"/>
      <c r="N379" s="16"/>
      <c r="O379" s="16"/>
      <c r="P379" s="16"/>
      <c r="Q379" s="23"/>
    </row>
    <row r="380" spans="1:17">
      <c r="A380" s="12"/>
      <c r="B380" s="18">
        <v>2</v>
      </c>
      <c r="C380" s="18" t="s">
        <v>97</v>
      </c>
      <c r="D380" s="18">
        <v>2</v>
      </c>
      <c r="E380" s="18" t="s">
        <v>98</v>
      </c>
      <c r="F380" s="19">
        <v>0.85</v>
      </c>
      <c r="G380" s="20">
        <f>ROUND((F380*[1]Best_Lifts!$C$3)/[1]Settings!$B$1,0)*[1]Settings!$B$1</f>
        <v>90</v>
      </c>
      <c r="H380" s="15"/>
      <c r="I380" s="21"/>
      <c r="J380" s="21"/>
      <c r="K380" s="16"/>
      <c r="L380" s="16"/>
      <c r="M380" s="16"/>
      <c r="N380" s="16"/>
      <c r="O380" s="16"/>
      <c r="P380" s="16"/>
      <c r="Q380" s="23"/>
    </row>
    <row r="381" spans="1:17">
      <c r="A381" s="12"/>
      <c r="B381" s="18">
        <v>2</v>
      </c>
      <c r="C381" s="18" t="s">
        <v>97</v>
      </c>
      <c r="D381" s="18">
        <v>3</v>
      </c>
      <c r="E381" s="18" t="s">
        <v>98</v>
      </c>
      <c r="F381" s="19">
        <v>0.8</v>
      </c>
      <c r="G381" s="20">
        <f>ROUND((F381*[1]Best_Lifts!$C$3)/[1]Settings!$B$1,0)*[1]Settings!$B$1</f>
        <v>85</v>
      </c>
      <c r="H381" s="15"/>
      <c r="I381" s="21"/>
      <c r="J381" s="24"/>
      <c r="K381" s="16"/>
      <c r="L381" s="16"/>
      <c r="M381" s="16"/>
      <c r="N381" s="16"/>
      <c r="O381" s="16"/>
      <c r="P381" s="16"/>
      <c r="Q381" s="23"/>
    </row>
    <row r="382" spans="1:17">
      <c r="A382" s="12"/>
      <c r="B382" s="18">
        <v>1</v>
      </c>
      <c r="C382" s="18" t="s">
        <v>97</v>
      </c>
      <c r="D382" s="18">
        <v>4</v>
      </c>
      <c r="E382" s="18" t="s">
        <v>98</v>
      </c>
      <c r="F382" s="19">
        <v>0.7</v>
      </c>
      <c r="G382" s="20">
        <f>ROUND((F382*[1]Best_Lifts!$C$3)/[1]Settings!$B$1,0)*[1]Settings!$B$1</f>
        <v>72.5</v>
      </c>
      <c r="H382" s="15"/>
      <c r="I382" s="21"/>
      <c r="J382" s="12"/>
      <c r="K382" s="16"/>
      <c r="L382" s="16"/>
      <c r="M382" s="16"/>
      <c r="N382" s="16"/>
      <c r="O382" s="16"/>
      <c r="P382" s="16"/>
      <c r="Q382" s="23"/>
    </row>
    <row r="383" spans="1:17">
      <c r="A383" s="12"/>
      <c r="B383" s="18">
        <v>1</v>
      </c>
      <c r="C383" s="18" t="s">
        <v>97</v>
      </c>
      <c r="D383" s="18">
        <v>6</v>
      </c>
      <c r="E383" s="18" t="s">
        <v>98</v>
      </c>
      <c r="F383" s="19">
        <v>0.60000000000000009</v>
      </c>
      <c r="G383" s="20">
        <f>ROUND((F383*[1]Best_Lifts!$C$3)/[1]Settings!$B$1,0)*[1]Settings!$B$1</f>
        <v>62.5</v>
      </c>
      <c r="H383" s="15"/>
      <c r="I383" s="21"/>
      <c r="J383" s="12"/>
      <c r="K383" s="16"/>
      <c r="L383" s="16"/>
      <c r="M383" s="16"/>
      <c r="N383" s="16"/>
      <c r="O383" s="16"/>
      <c r="P383" s="16"/>
      <c r="Q383" s="23"/>
    </row>
    <row r="384" spans="1:17">
      <c r="A384" s="12"/>
      <c r="B384" s="18">
        <v>1</v>
      </c>
      <c r="C384" s="18" t="s">
        <v>97</v>
      </c>
      <c r="D384" s="18">
        <v>8</v>
      </c>
      <c r="E384" s="18" t="s">
        <v>98</v>
      </c>
      <c r="F384" s="19">
        <v>0.5</v>
      </c>
      <c r="G384" s="20">
        <f>ROUND((F384*[1]Best_Lifts!$C$3)/[1]Settings!$B$1,0)*[1]Settings!$B$1</f>
        <v>52.5</v>
      </c>
      <c r="H384" s="15"/>
      <c r="I384" s="21"/>
      <c r="J384" s="12"/>
      <c r="K384" s="16"/>
      <c r="L384" s="16"/>
      <c r="M384" s="16"/>
      <c r="N384" s="16"/>
      <c r="O384" s="16"/>
      <c r="P384" s="16"/>
      <c r="Q384" s="23"/>
    </row>
    <row r="385" spans="1:17">
      <c r="A385" s="12"/>
      <c r="B385" s="13"/>
      <c r="C385" s="13"/>
      <c r="D385" s="13"/>
      <c r="E385" s="13"/>
      <c r="F385" s="14"/>
      <c r="G385" s="15"/>
      <c r="H385" s="15"/>
      <c r="I385" s="16"/>
      <c r="J385" s="16"/>
      <c r="K385" s="16"/>
      <c r="L385" s="16"/>
      <c r="M385" s="16"/>
      <c r="N385" s="16"/>
      <c r="O385" s="16"/>
      <c r="P385" s="16"/>
      <c r="Q385" s="24"/>
    </row>
    <row r="386" spans="1:17">
      <c r="A386" s="11" t="s">
        <v>109</v>
      </c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1:17">
      <c r="A387" s="12"/>
      <c r="B387" s="13"/>
      <c r="C387" s="13"/>
      <c r="D387" s="13"/>
      <c r="E387" s="13"/>
      <c r="F387" s="14"/>
      <c r="G387" s="15"/>
      <c r="H387" s="15"/>
      <c r="I387" s="16"/>
      <c r="J387" s="16"/>
      <c r="K387" s="16"/>
      <c r="L387" s="16"/>
      <c r="M387" s="16"/>
      <c r="N387" s="16"/>
      <c r="O387" s="16"/>
      <c r="P387" s="16"/>
      <c r="Q387" s="17"/>
    </row>
    <row r="388" spans="1:17">
      <c r="A388" s="12"/>
      <c r="B388" s="18">
        <v>5</v>
      </c>
      <c r="C388" s="18" t="s">
        <v>97</v>
      </c>
      <c r="D388" s="18">
        <v>10</v>
      </c>
      <c r="E388" s="18" t="s">
        <v>98</v>
      </c>
      <c r="F388" s="19"/>
      <c r="G388" s="20"/>
      <c r="H388" s="15"/>
      <c r="I388" s="21"/>
      <c r="J388" s="21"/>
      <c r="K388" s="21"/>
      <c r="L388" s="21"/>
      <c r="M388" s="21"/>
      <c r="N388" s="16"/>
      <c r="O388" s="16"/>
      <c r="P388" s="16"/>
      <c r="Q388" s="23"/>
    </row>
    <row r="389" spans="1:17">
      <c r="A389" s="12"/>
      <c r="B389" s="13"/>
      <c r="C389" s="13"/>
      <c r="D389" s="13"/>
      <c r="E389" s="13"/>
      <c r="F389" s="14"/>
      <c r="G389" s="15"/>
      <c r="H389" s="15"/>
      <c r="I389" s="16"/>
      <c r="J389" s="16"/>
      <c r="K389" s="16"/>
      <c r="L389" s="16"/>
      <c r="M389" s="16"/>
      <c r="N389" s="16"/>
      <c r="O389" s="16"/>
      <c r="P389" s="16"/>
      <c r="Q389" s="24"/>
    </row>
    <row r="390" spans="1:17">
      <c r="A390" s="11" t="s">
        <v>104</v>
      </c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1:17">
      <c r="A391" s="12"/>
      <c r="B391" s="13"/>
      <c r="C391" s="13"/>
      <c r="D391" s="13"/>
      <c r="E391" s="13"/>
      <c r="F391" s="14"/>
      <c r="G391" s="15"/>
      <c r="H391" s="15"/>
      <c r="I391" s="16"/>
      <c r="J391" s="16"/>
      <c r="K391" s="16"/>
      <c r="L391" s="16"/>
      <c r="M391" s="16"/>
      <c r="N391" s="16"/>
      <c r="O391" s="16"/>
      <c r="P391" s="16"/>
      <c r="Q391" s="17"/>
    </row>
    <row r="392" spans="1:17">
      <c r="A392" s="12"/>
      <c r="B392" s="18">
        <v>5</v>
      </c>
      <c r="C392" s="18" t="s">
        <v>97</v>
      </c>
      <c r="D392" s="18">
        <v>8</v>
      </c>
      <c r="E392" s="18" t="s">
        <v>98</v>
      </c>
      <c r="F392" s="19"/>
      <c r="G392" s="20"/>
      <c r="H392" s="15"/>
      <c r="I392" s="21"/>
      <c r="J392" s="21"/>
      <c r="K392" s="21"/>
      <c r="L392" s="21"/>
      <c r="M392" s="21"/>
      <c r="N392" s="16"/>
      <c r="O392" s="16"/>
      <c r="P392" s="16"/>
      <c r="Q392" s="23"/>
    </row>
    <row r="393" spans="1:17">
      <c r="A393" s="12"/>
      <c r="B393" s="13"/>
      <c r="C393" s="13"/>
      <c r="D393" s="13"/>
      <c r="E393" s="13"/>
      <c r="F393" s="14"/>
      <c r="G393" s="15"/>
      <c r="H393" s="15"/>
      <c r="I393" s="16"/>
      <c r="J393" s="16"/>
      <c r="K393" s="16"/>
      <c r="L393" s="16"/>
      <c r="M393" s="16"/>
      <c r="N393" s="16"/>
      <c r="O393" s="16"/>
      <c r="P393" s="16"/>
      <c r="Q393" s="24"/>
    </row>
    <row r="394" spans="1:17">
      <c r="A394" s="11" t="s">
        <v>116</v>
      </c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1:17">
      <c r="A395" s="12"/>
      <c r="B395" s="13"/>
      <c r="C395" s="13"/>
      <c r="D395" s="13"/>
      <c r="E395" s="13"/>
      <c r="F395" s="14"/>
      <c r="G395" s="15"/>
      <c r="H395" s="15"/>
      <c r="I395" s="16"/>
      <c r="J395" s="16"/>
      <c r="K395" s="16"/>
      <c r="L395" s="16"/>
      <c r="M395" s="16"/>
      <c r="N395" s="16"/>
      <c r="O395" s="16"/>
      <c r="P395" s="16"/>
      <c r="Q395" s="17"/>
    </row>
    <row r="396" spans="1:17">
      <c r="A396" s="12"/>
      <c r="B396" s="18">
        <v>5</v>
      </c>
      <c r="C396" s="18" t="s">
        <v>97</v>
      </c>
      <c r="D396" s="18">
        <v>5</v>
      </c>
      <c r="E396" s="18" t="s">
        <v>98</v>
      </c>
      <c r="F396" s="19"/>
      <c r="G396" s="20"/>
      <c r="H396" s="15"/>
      <c r="I396" s="21"/>
      <c r="J396" s="21"/>
      <c r="K396" s="21"/>
      <c r="L396" s="21"/>
      <c r="M396" s="21"/>
      <c r="N396" s="16"/>
      <c r="O396" s="16"/>
      <c r="P396" s="16"/>
      <c r="Q396" s="23"/>
    </row>
    <row r="397" spans="1:17">
      <c r="A397" s="25"/>
      <c r="B397" s="26"/>
      <c r="C397" s="26"/>
      <c r="D397" s="26"/>
      <c r="E397" s="26"/>
      <c r="F397" s="27"/>
      <c r="G397" s="28"/>
      <c r="H397" s="28"/>
      <c r="I397" s="29"/>
      <c r="J397" s="29"/>
      <c r="K397" s="29"/>
      <c r="L397" s="29"/>
      <c r="M397" s="29"/>
      <c r="N397" s="29"/>
      <c r="O397" s="29"/>
      <c r="P397" s="29"/>
      <c r="Q397" s="24"/>
    </row>
    <row r="398" spans="1:17">
      <c r="A398" s="11" t="s">
        <v>3</v>
      </c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1:17">
      <c r="A399" s="12"/>
      <c r="B399" s="13"/>
      <c r="C399" s="13"/>
      <c r="D399" s="13"/>
      <c r="E399" s="13"/>
      <c r="F399" s="14"/>
      <c r="G399" s="15"/>
      <c r="H399" s="15"/>
      <c r="I399" s="16"/>
      <c r="J399" s="16"/>
      <c r="K399" s="16"/>
      <c r="L399" s="16"/>
      <c r="M399" s="16"/>
      <c r="N399" s="16"/>
      <c r="O399" s="16"/>
      <c r="P399" s="16"/>
      <c r="Q399" s="17"/>
    </row>
    <row r="400" spans="1:17">
      <c r="A400" s="12"/>
      <c r="B400" s="18">
        <v>3</v>
      </c>
      <c r="C400" s="18" t="s">
        <v>97</v>
      </c>
      <c r="D400" s="18">
        <v>10</v>
      </c>
      <c r="E400" s="18" t="s">
        <v>98</v>
      </c>
      <c r="F400" s="19"/>
      <c r="G400" s="20"/>
      <c r="H400" s="15"/>
      <c r="I400" s="21"/>
      <c r="J400" s="21"/>
      <c r="K400" s="21"/>
      <c r="L400" s="16"/>
      <c r="M400" s="16"/>
      <c r="N400" s="16"/>
      <c r="O400" s="16"/>
      <c r="P400" s="16"/>
      <c r="Q400" s="23"/>
    </row>
    <row r="401" spans="1:17">
      <c r="A401" s="25"/>
      <c r="B401" s="26"/>
      <c r="C401" s="26"/>
      <c r="D401" s="26"/>
      <c r="E401" s="26"/>
      <c r="F401" s="27"/>
      <c r="G401" s="28"/>
      <c r="H401" s="28"/>
      <c r="I401" s="29"/>
      <c r="J401" s="29"/>
      <c r="K401" s="29"/>
      <c r="L401" s="29"/>
      <c r="M401" s="29"/>
      <c r="N401" s="29"/>
      <c r="O401" s="29"/>
      <c r="P401" s="29"/>
      <c r="Q401" s="24"/>
    </row>
  </sheetData>
  <mergeCells count="75">
    <mergeCell ref="A390:Q390"/>
    <mergeCell ref="A394:Q394"/>
    <mergeCell ref="A398:Q398"/>
    <mergeCell ref="A354:Q354"/>
    <mergeCell ref="A360:Q360"/>
    <mergeCell ref="A365:Q365"/>
    <mergeCell ref="A367:Q367"/>
    <mergeCell ref="A374:Q374"/>
    <mergeCell ref="A386:Q386"/>
    <mergeCell ref="A319:Q319"/>
    <mergeCell ref="A323:Q323"/>
    <mergeCell ref="A329:Q329"/>
    <mergeCell ref="A335:Q335"/>
    <mergeCell ref="A337:Q337"/>
    <mergeCell ref="A345:Q345"/>
    <mergeCell ref="A290:Q290"/>
    <mergeCell ref="A294:Q294"/>
    <mergeCell ref="A300:Q300"/>
    <mergeCell ref="A302:Q302"/>
    <mergeCell ref="A309:Q309"/>
    <mergeCell ref="A315:Q315"/>
    <mergeCell ref="A257:Q257"/>
    <mergeCell ref="A264:Q264"/>
    <mergeCell ref="A270:Q270"/>
    <mergeCell ref="A272:Q272"/>
    <mergeCell ref="A279:Q279"/>
    <mergeCell ref="A286:Q286"/>
    <mergeCell ref="A223:Q223"/>
    <mergeCell ref="A230:Q230"/>
    <mergeCell ref="A236:Q236"/>
    <mergeCell ref="A238:Q238"/>
    <mergeCell ref="A244:Q244"/>
    <mergeCell ref="A253:Q253"/>
    <mergeCell ref="A193:Q193"/>
    <mergeCell ref="A199:Q199"/>
    <mergeCell ref="A201:Q201"/>
    <mergeCell ref="A208:Q208"/>
    <mergeCell ref="A215:Q215"/>
    <mergeCell ref="A219:Q219"/>
    <mergeCell ref="A158:Q158"/>
    <mergeCell ref="A164:Q164"/>
    <mergeCell ref="A166:Q166"/>
    <mergeCell ref="A173:Q173"/>
    <mergeCell ref="A183:Q183"/>
    <mergeCell ref="A187:Q187"/>
    <mergeCell ref="A124:Q124"/>
    <mergeCell ref="A130:Q130"/>
    <mergeCell ref="A136:Q136"/>
    <mergeCell ref="A138:Q138"/>
    <mergeCell ref="A145:Q145"/>
    <mergeCell ref="A151:Q151"/>
    <mergeCell ref="A94:Q94"/>
    <mergeCell ref="A100:Q100"/>
    <mergeCell ref="A102:Q102"/>
    <mergeCell ref="A109:Q109"/>
    <mergeCell ref="A116:Q116"/>
    <mergeCell ref="A120:Q120"/>
    <mergeCell ref="A59:Q59"/>
    <mergeCell ref="A63:Q63"/>
    <mergeCell ref="A69:Q69"/>
    <mergeCell ref="A71:Q71"/>
    <mergeCell ref="A83:Q83"/>
    <mergeCell ref="A87:Q87"/>
    <mergeCell ref="A29:Q29"/>
    <mergeCell ref="A35:Q35"/>
    <mergeCell ref="A37:Q37"/>
    <mergeCell ref="A44:Q44"/>
    <mergeCell ref="A48:Q48"/>
    <mergeCell ref="A52:Q52"/>
    <mergeCell ref="A1:Q1"/>
    <mergeCell ref="A4:Q4"/>
    <mergeCell ref="A6:Q6"/>
    <mergeCell ref="A13:Q13"/>
    <mergeCell ref="A19:Q19"/>
    <mergeCell ref="A25:Q25"/>
  </mergeCells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Intro</vt:lpstr>
      <vt:lpstr>Hypertrofi I</vt:lpstr>
      <vt:lpstr>Styrke Smolov Jr.</vt:lpstr>
      <vt:lpstr>Styrke Sheiko 29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Krarup</dc:creator>
  <cp:lastModifiedBy>Sebastian Krarup</cp:lastModifiedBy>
  <dcterms:created xsi:type="dcterms:W3CDTF">2014-08-08T22:18:42Z</dcterms:created>
  <dcterms:modified xsi:type="dcterms:W3CDTF">2014-08-10T16:04:56Z</dcterms:modified>
</cp:coreProperties>
</file>