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autoCompressPictures="0"/>
  <bookViews>
    <workbookView xWindow="525" yWindow="165" windowWidth="21840" windowHeight="13740" tabRatio="706" activeTab="2"/>
  </bookViews>
  <sheets>
    <sheet name="Max" sheetId="1" r:id="rId1"/>
    <sheet name="Volume Calcs" sheetId="2" r:id="rId2"/>
    <sheet name="4 day Prep" sheetId="16" r:id="rId3"/>
    <sheet name="4 day Prep (2)" sheetId="17" r:id="rId4"/>
    <sheet name="4 day Prep (3)" sheetId="18" r:id="rId5"/>
    <sheet name="4 day Comp" sheetId="19" r:id="rId6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89" i="18" l="1"/>
  <c r="F82" i="18"/>
  <c r="G221" i="19"/>
  <c r="F221" i="19"/>
  <c r="H221" i="19" s="1"/>
  <c r="G222" i="19"/>
  <c r="F222" i="19"/>
  <c r="G223" i="19"/>
  <c r="H223" i="19" s="1"/>
  <c r="F223" i="19"/>
  <c r="I211" i="19"/>
  <c r="I212" i="19"/>
  <c r="I213" i="19"/>
  <c r="I214" i="19"/>
  <c r="I224" i="19"/>
  <c r="I225" i="19"/>
  <c r="J225" i="19" s="1"/>
  <c r="I226" i="19"/>
  <c r="F211" i="19"/>
  <c r="J211" i="19" s="1"/>
  <c r="F212" i="19"/>
  <c r="F213" i="19"/>
  <c r="J213" i="19" s="1"/>
  <c r="F214" i="19"/>
  <c r="J214" i="19" s="1"/>
  <c r="F224" i="19"/>
  <c r="J224" i="19"/>
  <c r="F225" i="19"/>
  <c r="F226" i="19"/>
  <c r="J226" i="19" s="1"/>
  <c r="K215" i="19"/>
  <c r="K216" i="19"/>
  <c r="K217" i="19"/>
  <c r="F215" i="19"/>
  <c r="L215" i="19" s="1"/>
  <c r="F216" i="19"/>
  <c r="F217" i="19"/>
  <c r="M221" i="19"/>
  <c r="M222" i="19"/>
  <c r="M223" i="19"/>
  <c r="M230" i="19"/>
  <c r="N221" i="19"/>
  <c r="N222" i="19"/>
  <c r="N223" i="19"/>
  <c r="N230" i="19"/>
  <c r="O221" i="19"/>
  <c r="O222" i="19"/>
  <c r="O223" i="19"/>
  <c r="O230" i="19"/>
  <c r="P221" i="19"/>
  <c r="P222" i="19"/>
  <c r="P223" i="19"/>
  <c r="P230" i="19"/>
  <c r="Q221" i="19"/>
  <c r="Q222" i="19"/>
  <c r="Q223" i="19"/>
  <c r="Q230" i="19"/>
  <c r="R211" i="19"/>
  <c r="R212" i="19"/>
  <c r="R213" i="19"/>
  <c r="R214" i="19"/>
  <c r="R224" i="19"/>
  <c r="R225" i="19"/>
  <c r="R226" i="19"/>
  <c r="R230" i="19"/>
  <c r="S211" i="19"/>
  <c r="S212" i="19"/>
  <c r="S213" i="19"/>
  <c r="S214" i="19"/>
  <c r="S224" i="19"/>
  <c r="S225" i="19"/>
  <c r="S226" i="19"/>
  <c r="S230" i="19"/>
  <c r="T211" i="19"/>
  <c r="T212" i="19"/>
  <c r="T213" i="19"/>
  <c r="T214" i="19"/>
  <c r="T224" i="19"/>
  <c r="T225" i="19"/>
  <c r="T226" i="19"/>
  <c r="T230" i="19"/>
  <c r="U211" i="19"/>
  <c r="U212" i="19"/>
  <c r="U213" i="19"/>
  <c r="U214" i="19"/>
  <c r="U224" i="19"/>
  <c r="U225" i="19"/>
  <c r="U226" i="19"/>
  <c r="U230" i="19"/>
  <c r="V211" i="19"/>
  <c r="V212" i="19"/>
  <c r="V213" i="19"/>
  <c r="V214" i="19"/>
  <c r="V224" i="19"/>
  <c r="V225" i="19"/>
  <c r="V226" i="19"/>
  <c r="V230" i="19"/>
  <c r="W215" i="19"/>
  <c r="W216" i="19"/>
  <c r="W217" i="19"/>
  <c r="W230" i="19"/>
  <c r="X215" i="19"/>
  <c r="X216" i="19"/>
  <c r="X217" i="19"/>
  <c r="X230" i="19"/>
  <c r="Y215" i="19"/>
  <c r="Y216" i="19"/>
  <c r="Y217" i="19"/>
  <c r="Y230" i="19"/>
  <c r="Z215" i="19"/>
  <c r="Z216" i="19"/>
  <c r="Z217" i="19"/>
  <c r="Z230" i="19"/>
  <c r="AA215" i="19"/>
  <c r="AA216" i="19"/>
  <c r="AA217" i="19"/>
  <c r="AA230" i="19"/>
  <c r="G11" i="19"/>
  <c r="F11" i="19"/>
  <c r="H11" i="19"/>
  <c r="G12" i="19"/>
  <c r="G62" i="19" s="1"/>
  <c r="F12" i="19"/>
  <c r="H12" i="19" s="1"/>
  <c r="G13" i="19"/>
  <c r="F13" i="19"/>
  <c r="G14" i="19"/>
  <c r="F14" i="19"/>
  <c r="G38" i="19"/>
  <c r="F38" i="19"/>
  <c r="H38" i="19" s="1"/>
  <c r="G39" i="19"/>
  <c r="F39" i="19"/>
  <c r="H39" i="19"/>
  <c r="G40" i="19"/>
  <c r="H40" i="19" s="1"/>
  <c r="F40" i="19"/>
  <c r="G41" i="19"/>
  <c r="F41" i="19"/>
  <c r="G42" i="19"/>
  <c r="F42" i="19"/>
  <c r="H42" i="19"/>
  <c r="I7" i="19"/>
  <c r="I8" i="19"/>
  <c r="I9" i="19"/>
  <c r="I10" i="19"/>
  <c r="I15" i="19"/>
  <c r="I16" i="19"/>
  <c r="I17" i="19"/>
  <c r="I18" i="19"/>
  <c r="I26" i="19"/>
  <c r="I27" i="19"/>
  <c r="I28" i="19"/>
  <c r="I29" i="19"/>
  <c r="I43" i="19"/>
  <c r="I44" i="19"/>
  <c r="I45" i="19"/>
  <c r="I46" i="19"/>
  <c r="I47" i="19"/>
  <c r="I48" i="19"/>
  <c r="I62" i="19"/>
  <c r="F7" i="19"/>
  <c r="J7" i="19" s="1"/>
  <c r="F8" i="19"/>
  <c r="J8" i="19" s="1"/>
  <c r="F9" i="19"/>
  <c r="F10" i="19"/>
  <c r="J10" i="19"/>
  <c r="F15" i="19"/>
  <c r="J15" i="19" s="1"/>
  <c r="F16" i="19"/>
  <c r="J16" i="19" s="1"/>
  <c r="F17" i="19"/>
  <c r="F18" i="19"/>
  <c r="J18" i="19"/>
  <c r="F26" i="19"/>
  <c r="J26" i="19" s="1"/>
  <c r="F27" i="19"/>
  <c r="J27" i="19" s="1"/>
  <c r="F28" i="19"/>
  <c r="F29" i="19"/>
  <c r="J29" i="19" s="1"/>
  <c r="F43" i="19"/>
  <c r="J43" i="19" s="1"/>
  <c r="F44" i="19"/>
  <c r="J44" i="19"/>
  <c r="F45" i="19"/>
  <c r="F46" i="19"/>
  <c r="J46" i="19" s="1"/>
  <c r="F47" i="19"/>
  <c r="J47" i="19" s="1"/>
  <c r="F48" i="19"/>
  <c r="J48" i="19" s="1"/>
  <c r="K23" i="19"/>
  <c r="K24" i="19"/>
  <c r="K25" i="19"/>
  <c r="K30" i="19"/>
  <c r="K31" i="19"/>
  <c r="K32" i="19"/>
  <c r="K33" i="19"/>
  <c r="K55" i="19"/>
  <c r="K56" i="19"/>
  <c r="K57" i="19"/>
  <c r="K58" i="19"/>
  <c r="F23" i="19"/>
  <c r="L23" i="19" s="1"/>
  <c r="F24" i="19"/>
  <c r="F25" i="19"/>
  <c r="F30" i="19"/>
  <c r="L30" i="19" s="1"/>
  <c r="F31" i="19"/>
  <c r="L31" i="19" s="1"/>
  <c r="F32" i="19"/>
  <c r="F33" i="19"/>
  <c r="F55" i="19"/>
  <c r="L55" i="19" s="1"/>
  <c r="F56" i="19"/>
  <c r="L56" i="19" s="1"/>
  <c r="F57" i="19"/>
  <c r="F58" i="19"/>
  <c r="M11" i="19"/>
  <c r="M62" i="19" s="1"/>
  <c r="M12" i="19"/>
  <c r="M13" i="19"/>
  <c r="M14" i="19"/>
  <c r="M38" i="19"/>
  <c r="M39" i="19"/>
  <c r="M40" i="19"/>
  <c r="M41" i="19"/>
  <c r="M42" i="19"/>
  <c r="N11" i="19"/>
  <c r="N62" i="19" s="1"/>
  <c r="V121" i="2" s="1"/>
  <c r="N12" i="19"/>
  <c r="N13" i="19"/>
  <c r="N14" i="19"/>
  <c r="N38" i="19"/>
  <c r="N39" i="19"/>
  <c r="N40" i="19"/>
  <c r="N41" i="19"/>
  <c r="N42" i="19"/>
  <c r="O11" i="19"/>
  <c r="O12" i="19"/>
  <c r="O13" i="19"/>
  <c r="O14" i="19"/>
  <c r="O38" i="19"/>
  <c r="O39" i="19"/>
  <c r="O40" i="19"/>
  <c r="O41" i="19"/>
  <c r="O42" i="19"/>
  <c r="P11" i="19"/>
  <c r="P12" i="19"/>
  <c r="P13" i="19"/>
  <c r="P14" i="19"/>
  <c r="P38" i="19"/>
  <c r="P39" i="19"/>
  <c r="P40" i="19"/>
  <c r="P41" i="19"/>
  <c r="P42" i="19"/>
  <c r="P62" i="19"/>
  <c r="Q11" i="19"/>
  <c r="Q12" i="19"/>
  <c r="Q13" i="19"/>
  <c r="Q14" i="19"/>
  <c r="Q38" i="19"/>
  <c r="Q39" i="19"/>
  <c r="Q40" i="19"/>
  <c r="Q41" i="19"/>
  <c r="Q42" i="19"/>
  <c r="R7" i="19"/>
  <c r="R8" i="19"/>
  <c r="R9" i="19"/>
  <c r="R10" i="19"/>
  <c r="R15" i="19"/>
  <c r="R16" i="19"/>
  <c r="R17" i="19"/>
  <c r="R18" i="19"/>
  <c r="R26" i="19"/>
  <c r="R27" i="19"/>
  <c r="R28" i="19"/>
  <c r="R29" i="19"/>
  <c r="R43" i="19"/>
  <c r="R44" i="19"/>
  <c r="R45" i="19"/>
  <c r="R46" i="19"/>
  <c r="R47" i="19"/>
  <c r="R48" i="19"/>
  <c r="S7" i="19"/>
  <c r="S8" i="19"/>
  <c r="S9" i="19"/>
  <c r="S10" i="19"/>
  <c r="S15" i="19"/>
  <c r="S16" i="19"/>
  <c r="S17" i="19"/>
  <c r="S18" i="19"/>
  <c r="S26" i="19"/>
  <c r="S27" i="19"/>
  <c r="S28" i="19"/>
  <c r="S29" i="19"/>
  <c r="S43" i="19"/>
  <c r="S44" i="19"/>
  <c r="S45" i="19"/>
  <c r="S46" i="19"/>
  <c r="S47" i="19"/>
  <c r="S48" i="19"/>
  <c r="S62" i="19"/>
  <c r="T7" i="19"/>
  <c r="T8" i="19"/>
  <c r="T9" i="19"/>
  <c r="T10" i="19"/>
  <c r="T62" i="19" s="1"/>
  <c r="T15" i="19"/>
  <c r="T16" i="19"/>
  <c r="T17" i="19"/>
  <c r="T18" i="19"/>
  <c r="T26" i="19"/>
  <c r="T27" i="19"/>
  <c r="T28" i="19"/>
  <c r="T29" i="19"/>
  <c r="T43" i="19"/>
  <c r="T44" i="19"/>
  <c r="T45" i="19"/>
  <c r="T46" i="19"/>
  <c r="T47" i="19"/>
  <c r="T48" i="19"/>
  <c r="U7" i="19"/>
  <c r="U8" i="19"/>
  <c r="U9" i="19"/>
  <c r="U10" i="19"/>
  <c r="U15" i="19"/>
  <c r="U16" i="19"/>
  <c r="U17" i="19"/>
  <c r="U18" i="19"/>
  <c r="U26" i="19"/>
  <c r="U27" i="19"/>
  <c r="U28" i="19"/>
  <c r="U29" i="19"/>
  <c r="U43" i="19"/>
  <c r="U44" i="19"/>
  <c r="U45" i="19"/>
  <c r="U46" i="19"/>
  <c r="U47" i="19"/>
  <c r="U48" i="19"/>
  <c r="V7" i="19"/>
  <c r="V8" i="19"/>
  <c r="V9" i="19"/>
  <c r="V10" i="19"/>
  <c r="V15" i="19"/>
  <c r="V16" i="19"/>
  <c r="V17" i="19"/>
  <c r="V18" i="19"/>
  <c r="V26" i="19"/>
  <c r="V27" i="19"/>
  <c r="V28" i="19"/>
  <c r="V29" i="19"/>
  <c r="V43" i="19"/>
  <c r="V44" i="19"/>
  <c r="V45" i="19"/>
  <c r="V46" i="19"/>
  <c r="V47" i="19"/>
  <c r="V48" i="19"/>
  <c r="W23" i="19"/>
  <c r="W24" i="19"/>
  <c r="W25" i="19"/>
  <c r="W30" i="19"/>
  <c r="W31" i="19"/>
  <c r="W32" i="19"/>
  <c r="W33" i="19"/>
  <c r="W55" i="19"/>
  <c r="W56" i="19"/>
  <c r="W57" i="19"/>
  <c r="W58" i="19"/>
  <c r="X23" i="19"/>
  <c r="X24" i="19"/>
  <c r="X25" i="19"/>
  <c r="X30" i="19"/>
  <c r="X31" i="19"/>
  <c r="X32" i="19"/>
  <c r="X33" i="19"/>
  <c r="X55" i="19"/>
  <c r="X56" i="19"/>
  <c r="X57" i="19"/>
  <c r="X58" i="19"/>
  <c r="Y23" i="19"/>
  <c r="Y24" i="19"/>
  <c r="Y25" i="19"/>
  <c r="Y30" i="19"/>
  <c r="Y31" i="19"/>
  <c r="Y32" i="19"/>
  <c r="Y33" i="19"/>
  <c r="Y55" i="19"/>
  <c r="Y56" i="19"/>
  <c r="Y57" i="19"/>
  <c r="Y58" i="19"/>
  <c r="Z23" i="19"/>
  <c r="Z24" i="19"/>
  <c r="Z25" i="19"/>
  <c r="Z30" i="19"/>
  <c r="Z31" i="19"/>
  <c r="Z32" i="19"/>
  <c r="Z33" i="19"/>
  <c r="Z55" i="19"/>
  <c r="Z56" i="19"/>
  <c r="Z57" i="19"/>
  <c r="Z58" i="19"/>
  <c r="AA23" i="19"/>
  <c r="AA24" i="19"/>
  <c r="AA25" i="19"/>
  <c r="AA30" i="19"/>
  <c r="AA31" i="19"/>
  <c r="AA32" i="19"/>
  <c r="AA33" i="19"/>
  <c r="AA55" i="19"/>
  <c r="AA56" i="19"/>
  <c r="AA57" i="19"/>
  <c r="AA58" i="19"/>
  <c r="F61" i="18"/>
  <c r="G61" i="18"/>
  <c r="F62" i="18"/>
  <c r="G62" i="18"/>
  <c r="H62" i="18" s="1"/>
  <c r="F63" i="18"/>
  <c r="H63" i="18" s="1"/>
  <c r="G63" i="18"/>
  <c r="F64" i="18"/>
  <c r="H64" i="18" s="1"/>
  <c r="G64" i="18"/>
  <c r="F65" i="18"/>
  <c r="G65" i="18"/>
  <c r="F66" i="18"/>
  <c r="G66" i="18"/>
  <c r="H66" i="18" s="1"/>
  <c r="F94" i="18"/>
  <c r="G94" i="18"/>
  <c r="H94" i="18"/>
  <c r="F95" i="18"/>
  <c r="H95" i="18" s="1"/>
  <c r="G95" i="18"/>
  <c r="F96" i="18"/>
  <c r="G96" i="18"/>
  <c r="F97" i="18"/>
  <c r="G97" i="18"/>
  <c r="F102" i="18"/>
  <c r="G102" i="18"/>
  <c r="H102" i="18"/>
  <c r="F103" i="18"/>
  <c r="H103" i="18" s="1"/>
  <c r="G103" i="18"/>
  <c r="F104" i="18"/>
  <c r="G104" i="18"/>
  <c r="I68" i="18"/>
  <c r="I69" i="18"/>
  <c r="I70" i="18"/>
  <c r="I71" i="18"/>
  <c r="I76" i="18"/>
  <c r="I77" i="18"/>
  <c r="I78" i="18"/>
  <c r="I79" i="18"/>
  <c r="I80" i="18"/>
  <c r="I81" i="18"/>
  <c r="I98" i="18"/>
  <c r="I99" i="18"/>
  <c r="I100" i="18"/>
  <c r="I101" i="18"/>
  <c r="I113" i="18"/>
  <c r="I114" i="18"/>
  <c r="I115" i="18"/>
  <c r="I122" i="18"/>
  <c r="F68" i="18"/>
  <c r="J68" i="18" s="1"/>
  <c r="F69" i="18"/>
  <c r="J69" i="18" s="1"/>
  <c r="F70" i="18"/>
  <c r="J70" i="18" s="1"/>
  <c r="F71" i="18"/>
  <c r="J71" i="18" s="1"/>
  <c r="F76" i="18"/>
  <c r="J76" i="18" s="1"/>
  <c r="F77" i="18"/>
  <c r="J77" i="18" s="1"/>
  <c r="F78" i="18"/>
  <c r="J78" i="18" s="1"/>
  <c r="F79" i="18"/>
  <c r="J79" i="18"/>
  <c r="F80" i="18"/>
  <c r="J80" i="18" s="1"/>
  <c r="F81" i="18"/>
  <c r="J81" i="18" s="1"/>
  <c r="F98" i="18"/>
  <c r="J98" i="18" s="1"/>
  <c r="F99" i="18"/>
  <c r="J99" i="18" s="1"/>
  <c r="F100" i="18"/>
  <c r="J100" i="18" s="1"/>
  <c r="F101" i="18"/>
  <c r="J101" i="18" s="1"/>
  <c r="F113" i="18"/>
  <c r="J113" i="18" s="1"/>
  <c r="F114" i="18"/>
  <c r="J114" i="18"/>
  <c r="F115" i="18"/>
  <c r="J115" i="18" s="1"/>
  <c r="K83" i="18"/>
  <c r="K84" i="18"/>
  <c r="K85" i="18"/>
  <c r="K86" i="18"/>
  <c r="K87" i="18"/>
  <c r="K88" i="18"/>
  <c r="K109" i="18"/>
  <c r="K110" i="18"/>
  <c r="K111" i="18"/>
  <c r="K112" i="18"/>
  <c r="K116" i="18"/>
  <c r="K117" i="18"/>
  <c r="K118" i="18"/>
  <c r="F83" i="18"/>
  <c r="L83" i="18"/>
  <c r="F84" i="18"/>
  <c r="L84" i="18" s="1"/>
  <c r="F85" i="18"/>
  <c r="L85" i="18" s="1"/>
  <c r="F86" i="18"/>
  <c r="F87" i="18"/>
  <c r="L87" i="18"/>
  <c r="F88" i="18"/>
  <c r="L88" i="18" s="1"/>
  <c r="F109" i="18"/>
  <c r="L109" i="18" s="1"/>
  <c r="F110" i="18"/>
  <c r="F111" i="18"/>
  <c r="L111" i="18" s="1"/>
  <c r="F112" i="18"/>
  <c r="L112" i="18" s="1"/>
  <c r="F116" i="18"/>
  <c r="L116" i="18" s="1"/>
  <c r="F117" i="18"/>
  <c r="F118" i="18"/>
  <c r="L118" i="18" s="1"/>
  <c r="N61" i="18"/>
  <c r="N62" i="18"/>
  <c r="N122" i="18" s="1"/>
  <c r="N63" i="18"/>
  <c r="N64" i="18"/>
  <c r="N65" i="18"/>
  <c r="N66" i="18"/>
  <c r="N67" i="18"/>
  <c r="N94" i="18"/>
  <c r="N95" i="18"/>
  <c r="N96" i="18"/>
  <c r="N97" i="18"/>
  <c r="N102" i="18"/>
  <c r="N103" i="18"/>
  <c r="N104" i="18"/>
  <c r="O61" i="18"/>
  <c r="O62" i="18"/>
  <c r="O63" i="18"/>
  <c r="O64" i="18"/>
  <c r="O65" i="18"/>
  <c r="O66" i="18"/>
  <c r="O67" i="18"/>
  <c r="O94" i="18"/>
  <c r="O95" i="18"/>
  <c r="O96" i="18"/>
  <c r="O97" i="18"/>
  <c r="O102" i="18"/>
  <c r="O103" i="18"/>
  <c r="O104" i="18"/>
  <c r="O122" i="18"/>
  <c r="P61" i="18"/>
  <c r="P62" i="18"/>
  <c r="P63" i="18"/>
  <c r="P64" i="18"/>
  <c r="P65" i="18"/>
  <c r="P66" i="18"/>
  <c r="P67" i="18"/>
  <c r="P94" i="18"/>
  <c r="P95" i="18"/>
  <c r="P96" i="18"/>
  <c r="P97" i="18"/>
  <c r="P102" i="18"/>
  <c r="P103" i="18"/>
  <c r="P104" i="18"/>
  <c r="Q61" i="18"/>
  <c r="Q62" i="18"/>
  <c r="Q63" i="18"/>
  <c r="Q64" i="18"/>
  <c r="Q65" i="18"/>
  <c r="Q66" i="18"/>
  <c r="Q94" i="18"/>
  <c r="Q95" i="18"/>
  <c r="Q96" i="18"/>
  <c r="Q97" i="18"/>
  <c r="Q102" i="18"/>
  <c r="Q103" i="18"/>
  <c r="Q104" i="18"/>
  <c r="Q122" i="18"/>
  <c r="R68" i="18"/>
  <c r="R69" i="18"/>
  <c r="R70" i="18"/>
  <c r="R71" i="18"/>
  <c r="R122" i="18" s="1"/>
  <c r="R76" i="18"/>
  <c r="R77" i="18"/>
  <c r="R78" i="18"/>
  <c r="R79" i="18"/>
  <c r="R80" i="18"/>
  <c r="R81" i="18"/>
  <c r="R82" i="18"/>
  <c r="R98" i="18"/>
  <c r="R99" i="18"/>
  <c r="R100" i="18"/>
  <c r="R101" i="18"/>
  <c r="R113" i="18"/>
  <c r="R114" i="18"/>
  <c r="R115" i="18"/>
  <c r="S68" i="18"/>
  <c r="S69" i="18"/>
  <c r="S70" i="18"/>
  <c r="S71" i="18"/>
  <c r="S76" i="18"/>
  <c r="S77" i="18"/>
  <c r="S78" i="18"/>
  <c r="S79" i="18"/>
  <c r="S80" i="18"/>
  <c r="S81" i="18"/>
  <c r="S82" i="18"/>
  <c r="S98" i="18"/>
  <c r="S99" i="18"/>
  <c r="S100" i="18"/>
  <c r="S101" i="18"/>
  <c r="S113" i="18"/>
  <c r="S114" i="18"/>
  <c r="S115" i="18"/>
  <c r="T68" i="18"/>
  <c r="T69" i="18"/>
  <c r="T70" i="18"/>
  <c r="T71" i="18"/>
  <c r="T76" i="18"/>
  <c r="T77" i="18"/>
  <c r="T78" i="18"/>
  <c r="T79" i="18"/>
  <c r="T80" i="18"/>
  <c r="T81" i="18"/>
  <c r="T82" i="18"/>
  <c r="T98" i="18"/>
  <c r="T99" i="18"/>
  <c r="T100" i="18"/>
  <c r="T101" i="18"/>
  <c r="T113" i="18"/>
  <c r="T114" i="18"/>
  <c r="T115" i="18"/>
  <c r="U68" i="18"/>
  <c r="U69" i="18"/>
  <c r="U70" i="18"/>
  <c r="U71" i="18"/>
  <c r="U76" i="18"/>
  <c r="U77" i="18"/>
  <c r="U78" i="18"/>
  <c r="U79" i="18"/>
  <c r="U80" i="18"/>
  <c r="U81" i="18"/>
  <c r="U82" i="18"/>
  <c r="U98" i="18"/>
  <c r="U99" i="18"/>
  <c r="U100" i="18"/>
  <c r="U101" i="18"/>
  <c r="U113" i="18"/>
  <c r="U114" i="18"/>
  <c r="U115" i="18"/>
  <c r="U122" i="18"/>
  <c r="V68" i="18"/>
  <c r="V69" i="18"/>
  <c r="V70" i="18"/>
  <c r="V71" i="18"/>
  <c r="V76" i="18"/>
  <c r="V77" i="18"/>
  <c r="V78" i="18"/>
  <c r="V79" i="18"/>
  <c r="V80" i="18"/>
  <c r="V81" i="18"/>
  <c r="V98" i="18"/>
  <c r="V99" i="18"/>
  <c r="V100" i="18"/>
  <c r="V101" i="18"/>
  <c r="V113" i="18"/>
  <c r="V114" i="18"/>
  <c r="V115" i="18"/>
  <c r="W83" i="18"/>
  <c r="W84" i="18"/>
  <c r="W85" i="18"/>
  <c r="W86" i="18"/>
  <c r="W87" i="18"/>
  <c r="W88" i="18"/>
  <c r="W89" i="18"/>
  <c r="W109" i="18"/>
  <c r="W110" i="18"/>
  <c r="W111" i="18"/>
  <c r="W112" i="18"/>
  <c r="W116" i="18"/>
  <c r="W117" i="18"/>
  <c r="W118" i="18"/>
  <c r="X83" i="18"/>
  <c r="X84" i="18"/>
  <c r="X85" i="18"/>
  <c r="X86" i="18"/>
  <c r="X87" i="18"/>
  <c r="X88" i="18"/>
  <c r="X89" i="18"/>
  <c r="X109" i="18"/>
  <c r="X110" i="18"/>
  <c r="X111" i="18"/>
  <c r="X112" i="18"/>
  <c r="X116" i="18"/>
  <c r="X117" i="18"/>
  <c r="X118" i="18"/>
  <c r="X122" i="18"/>
  <c r="Y83" i="18"/>
  <c r="Y84" i="18"/>
  <c r="Y85" i="18"/>
  <c r="Y86" i="18"/>
  <c r="Y122" i="18" s="1"/>
  <c r="Y87" i="18"/>
  <c r="Y88" i="18"/>
  <c r="Y89" i="18"/>
  <c r="Y109" i="18"/>
  <c r="Y110" i="18"/>
  <c r="Y111" i="18"/>
  <c r="Y112" i="18"/>
  <c r="Y116" i="18"/>
  <c r="Y117" i="18"/>
  <c r="Y118" i="18"/>
  <c r="Z83" i="18"/>
  <c r="Z84" i="18"/>
  <c r="Z85" i="18"/>
  <c r="Z86" i="18"/>
  <c r="Z87" i="18"/>
  <c r="Z88" i="18"/>
  <c r="Z89" i="18"/>
  <c r="Z109" i="18"/>
  <c r="Z110" i="18"/>
  <c r="Z111" i="18"/>
  <c r="Z112" i="18"/>
  <c r="Z116" i="18"/>
  <c r="Z117" i="18"/>
  <c r="Z118" i="18"/>
  <c r="AA83" i="18"/>
  <c r="AA84" i="18"/>
  <c r="AA85" i="18"/>
  <c r="AA86" i="18"/>
  <c r="AA87" i="18"/>
  <c r="AA88" i="18"/>
  <c r="AA109" i="18"/>
  <c r="AA110" i="18"/>
  <c r="AA111" i="18"/>
  <c r="AA112" i="18"/>
  <c r="AA116" i="18"/>
  <c r="AA117" i="18"/>
  <c r="AA118" i="18"/>
  <c r="AA122" i="18"/>
  <c r="M61" i="18"/>
  <c r="M62" i="18"/>
  <c r="M63" i="18"/>
  <c r="M64" i="18"/>
  <c r="M122" i="18" s="1"/>
  <c r="M65" i="18"/>
  <c r="M66" i="18"/>
  <c r="M67" i="18"/>
  <c r="M94" i="18"/>
  <c r="M95" i="18"/>
  <c r="M96" i="18"/>
  <c r="M97" i="18"/>
  <c r="M102" i="18"/>
  <c r="M103" i="18"/>
  <c r="M104" i="18"/>
  <c r="W190" i="19"/>
  <c r="X190" i="19"/>
  <c r="Y190" i="19"/>
  <c r="Z190" i="19"/>
  <c r="AA190" i="19"/>
  <c r="W191" i="19"/>
  <c r="X191" i="19"/>
  <c r="Y191" i="19"/>
  <c r="Z191" i="19"/>
  <c r="AA191" i="19"/>
  <c r="W164" i="19"/>
  <c r="X164" i="19"/>
  <c r="Y164" i="19"/>
  <c r="Z164" i="19"/>
  <c r="AA164" i="19"/>
  <c r="W165" i="19"/>
  <c r="X165" i="19"/>
  <c r="Y165" i="19"/>
  <c r="Z165" i="19"/>
  <c r="AA165" i="19"/>
  <c r="W166" i="19"/>
  <c r="X166" i="19"/>
  <c r="Y166" i="19"/>
  <c r="Z166" i="19"/>
  <c r="AA166" i="19"/>
  <c r="W142" i="19"/>
  <c r="X142" i="19"/>
  <c r="Y142" i="19"/>
  <c r="Z142" i="19"/>
  <c r="AA142" i="19"/>
  <c r="W143" i="19"/>
  <c r="X143" i="19"/>
  <c r="Y143" i="19"/>
  <c r="Z143" i="19"/>
  <c r="AA143" i="19"/>
  <c r="W144" i="19"/>
  <c r="X144" i="19"/>
  <c r="Y144" i="19"/>
  <c r="Z144" i="19"/>
  <c r="AA144" i="19"/>
  <c r="W133" i="19"/>
  <c r="X133" i="19"/>
  <c r="Y133" i="19"/>
  <c r="Z133" i="19"/>
  <c r="AA133" i="19"/>
  <c r="W134" i="19"/>
  <c r="X134" i="19"/>
  <c r="Y134" i="19"/>
  <c r="Z134" i="19"/>
  <c r="AA134" i="19"/>
  <c r="W135" i="19"/>
  <c r="X135" i="19"/>
  <c r="Y135" i="19"/>
  <c r="Z135" i="19"/>
  <c r="AA135" i="19"/>
  <c r="W112" i="19"/>
  <c r="X112" i="19"/>
  <c r="Y112" i="19"/>
  <c r="Z112" i="19"/>
  <c r="AA112" i="19"/>
  <c r="W113" i="19"/>
  <c r="X113" i="19"/>
  <c r="Y113" i="19"/>
  <c r="Z113" i="19"/>
  <c r="AA113" i="19"/>
  <c r="W114" i="19"/>
  <c r="X114" i="19"/>
  <c r="Y114" i="19"/>
  <c r="Z114" i="19"/>
  <c r="AA114" i="19"/>
  <c r="W85" i="19"/>
  <c r="X85" i="19"/>
  <c r="Y85" i="19"/>
  <c r="Z85" i="19"/>
  <c r="AA85" i="19"/>
  <c r="W86" i="19"/>
  <c r="X86" i="19"/>
  <c r="Y86" i="19"/>
  <c r="Z86" i="19"/>
  <c r="AA86" i="19"/>
  <c r="W87" i="19"/>
  <c r="X87" i="19"/>
  <c r="Y87" i="19"/>
  <c r="Z87" i="19"/>
  <c r="AA87" i="19"/>
  <c r="W88" i="19"/>
  <c r="X88" i="19"/>
  <c r="Y88" i="19"/>
  <c r="Z88" i="19"/>
  <c r="AA88" i="19"/>
  <c r="W89" i="19"/>
  <c r="X89" i="19"/>
  <c r="Y89" i="19"/>
  <c r="Z89" i="19"/>
  <c r="AA89" i="19"/>
  <c r="W90" i="19"/>
  <c r="X90" i="19"/>
  <c r="Y90" i="19"/>
  <c r="Z90" i="19"/>
  <c r="R201" i="19"/>
  <c r="S201" i="19"/>
  <c r="T201" i="19"/>
  <c r="U201" i="19"/>
  <c r="V201" i="19"/>
  <c r="R202" i="19"/>
  <c r="S202" i="19"/>
  <c r="T202" i="19"/>
  <c r="U202" i="19"/>
  <c r="V202" i="19"/>
  <c r="R203" i="19"/>
  <c r="S203" i="19"/>
  <c r="T203" i="19"/>
  <c r="U203" i="19"/>
  <c r="V203" i="19"/>
  <c r="R186" i="19"/>
  <c r="S186" i="19"/>
  <c r="T186" i="19"/>
  <c r="U186" i="19"/>
  <c r="V186" i="19"/>
  <c r="R187" i="19"/>
  <c r="S187" i="19"/>
  <c r="T187" i="19"/>
  <c r="U187" i="19"/>
  <c r="V187" i="19"/>
  <c r="R188" i="19"/>
  <c r="S188" i="19"/>
  <c r="T188" i="19"/>
  <c r="U188" i="19"/>
  <c r="V188" i="19"/>
  <c r="R177" i="19"/>
  <c r="S177" i="19"/>
  <c r="T177" i="19"/>
  <c r="U177" i="19"/>
  <c r="V177" i="19"/>
  <c r="R178" i="19"/>
  <c r="S178" i="19"/>
  <c r="T178" i="19"/>
  <c r="U178" i="19"/>
  <c r="V178" i="19"/>
  <c r="R179" i="19"/>
  <c r="S179" i="19"/>
  <c r="T179" i="19"/>
  <c r="U179" i="19"/>
  <c r="V179" i="19"/>
  <c r="R180" i="19"/>
  <c r="S180" i="19"/>
  <c r="T180" i="19"/>
  <c r="U180" i="19"/>
  <c r="V180" i="19"/>
  <c r="R154" i="19"/>
  <c r="S154" i="19"/>
  <c r="T154" i="19"/>
  <c r="U154" i="19"/>
  <c r="V154" i="19"/>
  <c r="R155" i="19"/>
  <c r="S155" i="19"/>
  <c r="T155" i="19"/>
  <c r="U155" i="19"/>
  <c r="V155" i="19"/>
  <c r="R156" i="19"/>
  <c r="S156" i="19"/>
  <c r="T156" i="19"/>
  <c r="U156" i="19"/>
  <c r="V156" i="19"/>
  <c r="R137" i="19"/>
  <c r="S137" i="19"/>
  <c r="T137" i="19"/>
  <c r="U137" i="19"/>
  <c r="V137" i="19"/>
  <c r="R138" i="19"/>
  <c r="S138" i="19"/>
  <c r="T138" i="19"/>
  <c r="U138" i="19"/>
  <c r="V138" i="19"/>
  <c r="R139" i="19"/>
  <c r="S139" i="19"/>
  <c r="T139" i="19"/>
  <c r="U139" i="19"/>
  <c r="V139" i="19"/>
  <c r="R140" i="19"/>
  <c r="S140" i="19"/>
  <c r="T140" i="19"/>
  <c r="U140" i="19"/>
  <c r="V140" i="19"/>
  <c r="R125" i="19"/>
  <c r="S125" i="19"/>
  <c r="T125" i="19"/>
  <c r="U125" i="19"/>
  <c r="V125" i="19"/>
  <c r="R126" i="19"/>
  <c r="S126" i="19"/>
  <c r="T126" i="19"/>
  <c r="U126" i="19"/>
  <c r="V126" i="19"/>
  <c r="R127" i="19"/>
  <c r="S127" i="19"/>
  <c r="T127" i="19"/>
  <c r="U127" i="19"/>
  <c r="V127" i="19"/>
  <c r="R103" i="19"/>
  <c r="S103" i="19"/>
  <c r="T103" i="19"/>
  <c r="U103" i="19"/>
  <c r="V103" i="19"/>
  <c r="R104" i="19"/>
  <c r="S104" i="19"/>
  <c r="T104" i="19"/>
  <c r="U104" i="19"/>
  <c r="V104" i="19"/>
  <c r="R105" i="19"/>
  <c r="S105" i="19"/>
  <c r="T105" i="19"/>
  <c r="U105" i="19"/>
  <c r="V105" i="19"/>
  <c r="R78" i="19"/>
  <c r="S78" i="19"/>
  <c r="T78" i="19"/>
  <c r="U78" i="19"/>
  <c r="V78" i="19"/>
  <c r="R79" i="19"/>
  <c r="S79" i="19"/>
  <c r="T79" i="19"/>
  <c r="U79" i="19"/>
  <c r="V79" i="19"/>
  <c r="R80" i="19"/>
  <c r="S80" i="19"/>
  <c r="T80" i="19"/>
  <c r="U80" i="19"/>
  <c r="V80" i="19"/>
  <c r="R81" i="19"/>
  <c r="S81" i="19"/>
  <c r="T81" i="19"/>
  <c r="U81" i="19"/>
  <c r="V81" i="19"/>
  <c r="R82" i="19"/>
  <c r="S82" i="19"/>
  <c r="T82" i="19"/>
  <c r="U82" i="19"/>
  <c r="V82" i="19"/>
  <c r="R83" i="19"/>
  <c r="S83" i="19"/>
  <c r="T83" i="19"/>
  <c r="U83" i="19"/>
  <c r="R70" i="19"/>
  <c r="S70" i="19"/>
  <c r="T70" i="19"/>
  <c r="U70" i="19"/>
  <c r="V70" i="19"/>
  <c r="R71" i="19"/>
  <c r="S71" i="19"/>
  <c r="T71" i="19"/>
  <c r="U71" i="19"/>
  <c r="V71" i="19"/>
  <c r="R72" i="19"/>
  <c r="S72" i="19"/>
  <c r="T72" i="19"/>
  <c r="U72" i="19"/>
  <c r="V72" i="19"/>
  <c r="M197" i="19"/>
  <c r="N197" i="19"/>
  <c r="O197" i="19"/>
  <c r="P197" i="19"/>
  <c r="Q197" i="19"/>
  <c r="M198" i="19"/>
  <c r="N198" i="19"/>
  <c r="O198" i="19"/>
  <c r="P198" i="19"/>
  <c r="Q198" i="19"/>
  <c r="M199" i="19"/>
  <c r="N199" i="19"/>
  <c r="O199" i="19"/>
  <c r="P199" i="19"/>
  <c r="Q199" i="19"/>
  <c r="M173" i="19"/>
  <c r="N173" i="19"/>
  <c r="O173" i="19"/>
  <c r="P173" i="19"/>
  <c r="Q173" i="19"/>
  <c r="M174" i="19"/>
  <c r="N174" i="19"/>
  <c r="O174" i="19"/>
  <c r="P174" i="19"/>
  <c r="Q174" i="19"/>
  <c r="M175" i="19"/>
  <c r="N175" i="19"/>
  <c r="O175" i="19"/>
  <c r="P175" i="19"/>
  <c r="Q175" i="19"/>
  <c r="M150" i="19"/>
  <c r="N150" i="19"/>
  <c r="O150" i="19"/>
  <c r="P150" i="19"/>
  <c r="Q150" i="19"/>
  <c r="M151" i="19"/>
  <c r="N151" i="19"/>
  <c r="O151" i="19"/>
  <c r="P151" i="19"/>
  <c r="Q151" i="19"/>
  <c r="M152" i="19"/>
  <c r="N152" i="19"/>
  <c r="O152" i="19"/>
  <c r="P152" i="19"/>
  <c r="Q152" i="19"/>
  <c r="M121" i="19"/>
  <c r="N121" i="19"/>
  <c r="O121" i="19"/>
  <c r="P121" i="19"/>
  <c r="Q121" i="19"/>
  <c r="M122" i="19"/>
  <c r="N122" i="19"/>
  <c r="O122" i="19"/>
  <c r="P122" i="19"/>
  <c r="Q122" i="19"/>
  <c r="M123" i="19"/>
  <c r="N123" i="19"/>
  <c r="O123" i="19"/>
  <c r="P123" i="19"/>
  <c r="Q123" i="19"/>
  <c r="M96" i="19"/>
  <c r="N96" i="19"/>
  <c r="O96" i="19"/>
  <c r="P96" i="19"/>
  <c r="Q96" i="19"/>
  <c r="M97" i="19"/>
  <c r="N97" i="19"/>
  <c r="O97" i="19"/>
  <c r="P97" i="19"/>
  <c r="Q97" i="19"/>
  <c r="M98" i="19"/>
  <c r="N98" i="19"/>
  <c r="O98" i="19"/>
  <c r="P98" i="19"/>
  <c r="Q98" i="19"/>
  <c r="M99" i="19"/>
  <c r="N99" i="19"/>
  <c r="O99" i="19"/>
  <c r="P99" i="19"/>
  <c r="Q99" i="19"/>
  <c r="M100" i="19"/>
  <c r="N100" i="19"/>
  <c r="O100" i="19"/>
  <c r="P100" i="19"/>
  <c r="Q100" i="19"/>
  <c r="M101" i="19"/>
  <c r="N101" i="19"/>
  <c r="O101" i="19"/>
  <c r="P101" i="19"/>
  <c r="M66" i="19"/>
  <c r="N66" i="19"/>
  <c r="O66" i="19"/>
  <c r="P66" i="19"/>
  <c r="Q66" i="19"/>
  <c r="M67" i="19"/>
  <c r="N67" i="19"/>
  <c r="O67" i="19"/>
  <c r="P67" i="19"/>
  <c r="Q67" i="19"/>
  <c r="M68" i="19"/>
  <c r="N68" i="19"/>
  <c r="O68" i="19"/>
  <c r="P68" i="19"/>
  <c r="Q68" i="19"/>
  <c r="AA189" i="19"/>
  <c r="Z189" i="19"/>
  <c r="Y189" i="19"/>
  <c r="X189" i="19"/>
  <c r="W189" i="19"/>
  <c r="AA163" i="19"/>
  <c r="Z163" i="19"/>
  <c r="Y163" i="19"/>
  <c r="X163" i="19"/>
  <c r="W163" i="19"/>
  <c r="AA141" i="19"/>
  <c r="Z141" i="19"/>
  <c r="Y141" i="19"/>
  <c r="X141" i="19"/>
  <c r="W141" i="19"/>
  <c r="AA132" i="19"/>
  <c r="Z132" i="19"/>
  <c r="Y132" i="19"/>
  <c r="X132" i="19"/>
  <c r="W132" i="19"/>
  <c r="AA111" i="19"/>
  <c r="Z111" i="19"/>
  <c r="Y111" i="19"/>
  <c r="X111" i="19"/>
  <c r="W111" i="19"/>
  <c r="AA84" i="19"/>
  <c r="AA117" i="19" s="1"/>
  <c r="Z84" i="19"/>
  <c r="Y84" i="19"/>
  <c r="X84" i="19"/>
  <c r="W84" i="19"/>
  <c r="V200" i="19"/>
  <c r="U200" i="19"/>
  <c r="T200" i="19"/>
  <c r="S200" i="19"/>
  <c r="R200" i="19"/>
  <c r="V185" i="19"/>
  <c r="U185" i="19"/>
  <c r="T185" i="19"/>
  <c r="S185" i="19"/>
  <c r="R185" i="19"/>
  <c r="V176" i="19"/>
  <c r="U176" i="19"/>
  <c r="T176" i="19"/>
  <c r="S176" i="19"/>
  <c r="R176" i="19"/>
  <c r="V153" i="19"/>
  <c r="U153" i="19"/>
  <c r="T153" i="19"/>
  <c r="S153" i="19"/>
  <c r="R153" i="19"/>
  <c r="V136" i="19"/>
  <c r="U136" i="19"/>
  <c r="T136" i="19"/>
  <c r="S136" i="19"/>
  <c r="R136" i="19"/>
  <c r="V124" i="19"/>
  <c r="U124" i="19"/>
  <c r="T124" i="19"/>
  <c r="S124" i="19"/>
  <c r="S169" i="19" s="1"/>
  <c r="R124" i="19"/>
  <c r="V102" i="19"/>
  <c r="U102" i="19"/>
  <c r="T102" i="19"/>
  <c r="S102" i="19"/>
  <c r="R102" i="19"/>
  <c r="V77" i="19"/>
  <c r="U77" i="19"/>
  <c r="T77" i="19"/>
  <c r="S77" i="19"/>
  <c r="R77" i="19"/>
  <c r="V69" i="19"/>
  <c r="U69" i="19"/>
  <c r="T69" i="19"/>
  <c r="S69" i="19"/>
  <c r="R69" i="19"/>
  <c r="Q196" i="19"/>
  <c r="P196" i="19"/>
  <c r="O196" i="19"/>
  <c r="N196" i="19"/>
  <c r="M196" i="19"/>
  <c r="Q172" i="19"/>
  <c r="P172" i="19"/>
  <c r="O172" i="19"/>
  <c r="N172" i="19"/>
  <c r="M172" i="19"/>
  <c r="Q149" i="19"/>
  <c r="P149" i="19"/>
  <c r="O149" i="19"/>
  <c r="N149" i="19"/>
  <c r="M149" i="19"/>
  <c r="Q120" i="19"/>
  <c r="Q169" i="19" s="1"/>
  <c r="P120" i="19"/>
  <c r="O120" i="19"/>
  <c r="N120" i="19"/>
  <c r="M120" i="19"/>
  <c r="Q95" i="19"/>
  <c r="P95" i="19"/>
  <c r="O95" i="19"/>
  <c r="N95" i="19"/>
  <c r="M95" i="19"/>
  <c r="Q65" i="19"/>
  <c r="P65" i="19"/>
  <c r="O65" i="19"/>
  <c r="N65" i="19"/>
  <c r="M65" i="19"/>
  <c r="W32" i="18"/>
  <c r="X32" i="18"/>
  <c r="Y32" i="18"/>
  <c r="Z32" i="18"/>
  <c r="AA32" i="18"/>
  <c r="W30" i="18"/>
  <c r="X30" i="18"/>
  <c r="Y30" i="18"/>
  <c r="Z30" i="18"/>
  <c r="AA30" i="18"/>
  <c r="W31" i="18"/>
  <c r="X31" i="18"/>
  <c r="Y31" i="18"/>
  <c r="Z31" i="18"/>
  <c r="AA31" i="18"/>
  <c r="W53" i="18"/>
  <c r="X53" i="18"/>
  <c r="Y53" i="18"/>
  <c r="Z53" i="18"/>
  <c r="AA53" i="18"/>
  <c r="W54" i="18"/>
  <c r="X54" i="18"/>
  <c r="Y54" i="18"/>
  <c r="Z54" i="18"/>
  <c r="AA54" i="18"/>
  <c r="W55" i="18"/>
  <c r="X55" i="18"/>
  <c r="Y55" i="18"/>
  <c r="Z55" i="18"/>
  <c r="AA55" i="18"/>
  <c r="W141" i="18"/>
  <c r="X141" i="18"/>
  <c r="Y141" i="18"/>
  <c r="Z141" i="18"/>
  <c r="AA141" i="18"/>
  <c r="W142" i="18"/>
  <c r="X142" i="18"/>
  <c r="Y142" i="18"/>
  <c r="Z142" i="18"/>
  <c r="AA142" i="18"/>
  <c r="W153" i="18"/>
  <c r="X153" i="18"/>
  <c r="Y153" i="18"/>
  <c r="Z153" i="18"/>
  <c r="AA153" i="18"/>
  <c r="W154" i="18"/>
  <c r="X154" i="18"/>
  <c r="Y154" i="18"/>
  <c r="Z154" i="18"/>
  <c r="AA154" i="18"/>
  <c r="W155" i="18"/>
  <c r="X155" i="18"/>
  <c r="Y155" i="18"/>
  <c r="Z155" i="18"/>
  <c r="AA155" i="18"/>
  <c r="W179" i="18"/>
  <c r="X179" i="18"/>
  <c r="Y179" i="18"/>
  <c r="Z179" i="18"/>
  <c r="AA179" i="18"/>
  <c r="W180" i="18"/>
  <c r="X180" i="18"/>
  <c r="Y180" i="18"/>
  <c r="Z180" i="18"/>
  <c r="AA180" i="18"/>
  <c r="W181" i="18"/>
  <c r="X181" i="18"/>
  <c r="Y181" i="18"/>
  <c r="Z181" i="18"/>
  <c r="AA181" i="18"/>
  <c r="W209" i="18"/>
  <c r="X209" i="18"/>
  <c r="Y209" i="18"/>
  <c r="Z209" i="18"/>
  <c r="AA209" i="18"/>
  <c r="W210" i="18"/>
  <c r="X210" i="18"/>
  <c r="Y210" i="18"/>
  <c r="Z210" i="18"/>
  <c r="AA210" i="18"/>
  <c r="W211" i="18"/>
  <c r="X211" i="18"/>
  <c r="Y211" i="18"/>
  <c r="Z211" i="18"/>
  <c r="AA211" i="18"/>
  <c r="W219" i="18"/>
  <c r="X219" i="18"/>
  <c r="Y219" i="18"/>
  <c r="Z219" i="18"/>
  <c r="AA219" i="18"/>
  <c r="W220" i="18"/>
  <c r="X220" i="18"/>
  <c r="Y220" i="18"/>
  <c r="Z220" i="18"/>
  <c r="AA220" i="18"/>
  <c r="W221" i="18"/>
  <c r="X221" i="18"/>
  <c r="Y221" i="18"/>
  <c r="Z221" i="18"/>
  <c r="AA221" i="18"/>
  <c r="W247" i="18"/>
  <c r="X247" i="18"/>
  <c r="Y247" i="18"/>
  <c r="Z247" i="18"/>
  <c r="AA247" i="18"/>
  <c r="W248" i="18"/>
  <c r="X248" i="18"/>
  <c r="Y248" i="18"/>
  <c r="Z248" i="18"/>
  <c r="AA248" i="18"/>
  <c r="W249" i="18"/>
  <c r="X249" i="18"/>
  <c r="Y249" i="18"/>
  <c r="Z249" i="18"/>
  <c r="AA249" i="18"/>
  <c r="W272" i="18"/>
  <c r="X272" i="18"/>
  <c r="Y272" i="18"/>
  <c r="Z272" i="18"/>
  <c r="AA272" i="18"/>
  <c r="W273" i="18"/>
  <c r="X273" i="18"/>
  <c r="Y273" i="18"/>
  <c r="Z273" i="18"/>
  <c r="AA273" i="18"/>
  <c r="W274" i="18"/>
  <c r="X274" i="18"/>
  <c r="Y274" i="18"/>
  <c r="Z274" i="18"/>
  <c r="AA274" i="18"/>
  <c r="AA314" i="18" s="1"/>
  <c r="AP94" i="2" s="1"/>
  <c r="W280" i="18"/>
  <c r="X280" i="18"/>
  <c r="Y280" i="18"/>
  <c r="Z280" i="18"/>
  <c r="AA280" i="18"/>
  <c r="W281" i="18"/>
  <c r="X281" i="18"/>
  <c r="Y281" i="18"/>
  <c r="Z281" i="18"/>
  <c r="AA281" i="18"/>
  <c r="W282" i="18"/>
  <c r="X282" i="18"/>
  <c r="Y282" i="18"/>
  <c r="Z282" i="18"/>
  <c r="AA282" i="18"/>
  <c r="W302" i="18"/>
  <c r="X302" i="18"/>
  <c r="Y302" i="18"/>
  <c r="Z302" i="18"/>
  <c r="AA302" i="18"/>
  <c r="W303" i="18"/>
  <c r="X303" i="18"/>
  <c r="Y303" i="18"/>
  <c r="Z303" i="18"/>
  <c r="AA303" i="18"/>
  <c r="W304" i="18"/>
  <c r="X304" i="18"/>
  <c r="Y304" i="18"/>
  <c r="Z304" i="18"/>
  <c r="AA304" i="18"/>
  <c r="W309" i="18"/>
  <c r="X309" i="18"/>
  <c r="Y309" i="18"/>
  <c r="Z309" i="18"/>
  <c r="AA309" i="18"/>
  <c r="W310" i="18"/>
  <c r="X310" i="18"/>
  <c r="Y310" i="18"/>
  <c r="Z310" i="18"/>
  <c r="AA310" i="18"/>
  <c r="W311" i="18"/>
  <c r="X311" i="18"/>
  <c r="Y311" i="18"/>
  <c r="Z311" i="18"/>
  <c r="AA311" i="18"/>
  <c r="AA308" i="18"/>
  <c r="Z308" i="18"/>
  <c r="Y308" i="18"/>
  <c r="X308" i="18"/>
  <c r="W308" i="18"/>
  <c r="AA301" i="18"/>
  <c r="Z301" i="18"/>
  <c r="Y301" i="18"/>
  <c r="X301" i="18"/>
  <c r="W301" i="18"/>
  <c r="AA279" i="18"/>
  <c r="Z279" i="18"/>
  <c r="Y279" i="18"/>
  <c r="X279" i="18"/>
  <c r="W279" i="18"/>
  <c r="W314" i="18" s="1"/>
  <c r="AA271" i="18"/>
  <c r="Z271" i="18"/>
  <c r="Y271" i="18"/>
  <c r="Y314" i="18" s="1"/>
  <c r="AP92" i="2" s="1"/>
  <c r="X271" i="18"/>
  <c r="X314" i="18" s="1"/>
  <c r="AP91" i="2" s="1"/>
  <c r="W271" i="18"/>
  <c r="AA246" i="18"/>
  <c r="Z246" i="18"/>
  <c r="Y246" i="18"/>
  <c r="X246" i="18"/>
  <c r="W246" i="18"/>
  <c r="AA218" i="18"/>
  <c r="Z218" i="18"/>
  <c r="Z253" i="18" s="1"/>
  <c r="Y218" i="18"/>
  <c r="X218" i="18"/>
  <c r="W218" i="18"/>
  <c r="AA208" i="18"/>
  <c r="Z208" i="18"/>
  <c r="Y208" i="18"/>
  <c r="X208" i="18"/>
  <c r="X253" i="18" s="1"/>
  <c r="W208" i="18"/>
  <c r="W253" i="18" s="1"/>
  <c r="AO90" i="2" s="1"/>
  <c r="AA178" i="18"/>
  <c r="Z178" i="18"/>
  <c r="Y178" i="18"/>
  <c r="X178" i="18"/>
  <c r="W178" i="18"/>
  <c r="AA152" i="18"/>
  <c r="Z152" i="18"/>
  <c r="Y152" i="18"/>
  <c r="X152" i="18"/>
  <c r="W152" i="18"/>
  <c r="AA140" i="18"/>
  <c r="AA187" i="18" s="1"/>
  <c r="AN94" i="2" s="1"/>
  <c r="Z140" i="18"/>
  <c r="Y140" i="18"/>
  <c r="X140" i="18"/>
  <c r="W140" i="18"/>
  <c r="W187" i="18" s="1"/>
  <c r="AN90" i="2" s="1"/>
  <c r="AA52" i="18"/>
  <c r="AA58" i="18" s="1"/>
  <c r="Z52" i="18"/>
  <c r="Y52" i="18"/>
  <c r="X52" i="18"/>
  <c r="W52" i="18"/>
  <c r="AA29" i="18"/>
  <c r="Z29" i="18"/>
  <c r="Y29" i="18"/>
  <c r="X29" i="18"/>
  <c r="W29" i="18"/>
  <c r="R12" i="18"/>
  <c r="S12" i="18"/>
  <c r="T12" i="18"/>
  <c r="U12" i="18"/>
  <c r="V12" i="18"/>
  <c r="R13" i="18"/>
  <c r="S13" i="18"/>
  <c r="T13" i="18"/>
  <c r="U13" i="18"/>
  <c r="V13" i="18"/>
  <c r="R14" i="18"/>
  <c r="S14" i="18"/>
  <c r="T14" i="18"/>
  <c r="U14" i="18"/>
  <c r="V14" i="18"/>
  <c r="R24" i="18"/>
  <c r="S24" i="18"/>
  <c r="T24" i="18"/>
  <c r="U24" i="18"/>
  <c r="V24" i="18"/>
  <c r="R25" i="18"/>
  <c r="S25" i="18"/>
  <c r="T25" i="18"/>
  <c r="U25" i="18"/>
  <c r="V25" i="18"/>
  <c r="R26" i="18"/>
  <c r="S26" i="18"/>
  <c r="T26" i="18"/>
  <c r="U26" i="18"/>
  <c r="V26" i="18"/>
  <c r="R27" i="18"/>
  <c r="S27" i="18"/>
  <c r="T27" i="18"/>
  <c r="U27" i="18"/>
  <c r="V27" i="18"/>
  <c r="R28" i="18"/>
  <c r="S28" i="18"/>
  <c r="T28" i="18"/>
  <c r="U28" i="18"/>
  <c r="V28" i="18"/>
  <c r="R43" i="18"/>
  <c r="S43" i="18"/>
  <c r="T43" i="18"/>
  <c r="U43" i="18"/>
  <c r="V43" i="18"/>
  <c r="R44" i="18"/>
  <c r="S44" i="18"/>
  <c r="T44" i="18"/>
  <c r="U44" i="18"/>
  <c r="V44" i="18"/>
  <c r="R45" i="18"/>
  <c r="S45" i="18"/>
  <c r="T45" i="18"/>
  <c r="U45" i="18"/>
  <c r="V45" i="18"/>
  <c r="R126" i="18"/>
  <c r="S126" i="18"/>
  <c r="T126" i="18"/>
  <c r="U126" i="18"/>
  <c r="V126" i="18"/>
  <c r="R127" i="18"/>
  <c r="S127" i="18"/>
  <c r="T127" i="18"/>
  <c r="U127" i="18"/>
  <c r="V127" i="18"/>
  <c r="R128" i="18"/>
  <c r="S128" i="18"/>
  <c r="T128" i="18"/>
  <c r="U128" i="18"/>
  <c r="V128" i="18"/>
  <c r="R134" i="18"/>
  <c r="S134" i="18"/>
  <c r="T134" i="18"/>
  <c r="U134" i="18"/>
  <c r="V134" i="18"/>
  <c r="R135" i="18"/>
  <c r="S135" i="18"/>
  <c r="T135" i="18"/>
  <c r="U135" i="18"/>
  <c r="V135" i="18"/>
  <c r="R144" i="18"/>
  <c r="S144" i="18"/>
  <c r="T144" i="18"/>
  <c r="U144" i="18"/>
  <c r="V144" i="18"/>
  <c r="R145" i="18"/>
  <c r="S145" i="18"/>
  <c r="T145" i="18"/>
  <c r="U145" i="18"/>
  <c r="V145" i="18"/>
  <c r="R146" i="18"/>
  <c r="S146" i="18"/>
  <c r="T146" i="18"/>
  <c r="U146" i="18"/>
  <c r="V146" i="18"/>
  <c r="R147" i="18"/>
  <c r="S147" i="18"/>
  <c r="T147" i="18"/>
  <c r="U147" i="18"/>
  <c r="V147" i="18"/>
  <c r="R148" i="18"/>
  <c r="S148" i="18"/>
  <c r="T148" i="18"/>
  <c r="U148" i="18"/>
  <c r="V148" i="18"/>
  <c r="R149" i="18"/>
  <c r="S149" i="18"/>
  <c r="T149" i="18"/>
  <c r="U149" i="18"/>
  <c r="V149" i="18"/>
  <c r="R150" i="18"/>
  <c r="S150" i="18"/>
  <c r="T150" i="18"/>
  <c r="U150" i="18"/>
  <c r="V150" i="18"/>
  <c r="R151" i="18"/>
  <c r="S151" i="18"/>
  <c r="T151" i="18"/>
  <c r="U151" i="18"/>
  <c r="V151" i="18"/>
  <c r="R152" i="18"/>
  <c r="S152" i="18"/>
  <c r="T152" i="18"/>
  <c r="U152" i="18"/>
  <c r="V152" i="18"/>
  <c r="R170" i="18"/>
  <c r="S170" i="18"/>
  <c r="T170" i="18"/>
  <c r="U170" i="18"/>
  <c r="V170" i="18"/>
  <c r="R171" i="18"/>
  <c r="S171" i="18"/>
  <c r="T171" i="18"/>
  <c r="U171" i="18"/>
  <c r="V171" i="18"/>
  <c r="R172" i="18"/>
  <c r="S172" i="18"/>
  <c r="T172" i="18"/>
  <c r="U172" i="18"/>
  <c r="V172" i="18"/>
  <c r="R183" i="18"/>
  <c r="S183" i="18"/>
  <c r="T183" i="18"/>
  <c r="U183" i="18"/>
  <c r="V183" i="18"/>
  <c r="R184" i="18"/>
  <c r="S184" i="18"/>
  <c r="T184" i="18"/>
  <c r="U184" i="18"/>
  <c r="V184" i="18"/>
  <c r="R191" i="18"/>
  <c r="S191" i="18"/>
  <c r="T191" i="18"/>
  <c r="U191" i="18"/>
  <c r="V191" i="18"/>
  <c r="R192" i="18"/>
  <c r="S192" i="18"/>
  <c r="T192" i="18"/>
  <c r="U192" i="18"/>
  <c r="V192" i="18"/>
  <c r="R193" i="18"/>
  <c r="S193" i="18"/>
  <c r="T193" i="18"/>
  <c r="U193" i="18"/>
  <c r="V193" i="18"/>
  <c r="R194" i="18"/>
  <c r="S194" i="18"/>
  <c r="T194" i="18"/>
  <c r="U194" i="18"/>
  <c r="V194" i="18"/>
  <c r="R202" i="18"/>
  <c r="S202" i="18"/>
  <c r="T202" i="18"/>
  <c r="U202" i="18"/>
  <c r="V202" i="18"/>
  <c r="R203" i="18"/>
  <c r="S203" i="18"/>
  <c r="T203" i="18"/>
  <c r="U203" i="18"/>
  <c r="V203" i="18"/>
  <c r="R217" i="18"/>
  <c r="S217" i="18"/>
  <c r="T217" i="18"/>
  <c r="U217" i="18"/>
  <c r="V217" i="18"/>
  <c r="R213" i="18"/>
  <c r="S213" i="18"/>
  <c r="T213" i="18"/>
  <c r="U213" i="18"/>
  <c r="V213" i="18"/>
  <c r="R214" i="18"/>
  <c r="S214" i="18"/>
  <c r="T214" i="18"/>
  <c r="U214" i="18"/>
  <c r="V214" i="18"/>
  <c r="R215" i="18"/>
  <c r="S215" i="18"/>
  <c r="T215" i="18"/>
  <c r="U215" i="18"/>
  <c r="V215" i="18"/>
  <c r="R216" i="18"/>
  <c r="S216" i="18"/>
  <c r="T216" i="18"/>
  <c r="U216" i="18"/>
  <c r="V216" i="18"/>
  <c r="R227" i="18"/>
  <c r="S227" i="18"/>
  <c r="T227" i="18"/>
  <c r="U227" i="18"/>
  <c r="V227" i="18"/>
  <c r="R228" i="18"/>
  <c r="S228" i="18"/>
  <c r="T228" i="18"/>
  <c r="U228" i="18"/>
  <c r="V228" i="18"/>
  <c r="R229" i="18"/>
  <c r="S229" i="18"/>
  <c r="T229" i="18"/>
  <c r="U229" i="18"/>
  <c r="V229" i="18"/>
  <c r="R239" i="18"/>
  <c r="S239" i="18"/>
  <c r="T239" i="18"/>
  <c r="U239" i="18"/>
  <c r="V239" i="18"/>
  <c r="R240" i="18"/>
  <c r="S240" i="18"/>
  <c r="T240" i="18"/>
  <c r="U240" i="18"/>
  <c r="V240" i="18"/>
  <c r="R241" i="18"/>
  <c r="S241" i="18"/>
  <c r="T241" i="18"/>
  <c r="U241" i="18"/>
  <c r="V241" i="18"/>
  <c r="R257" i="18"/>
  <c r="S257" i="18"/>
  <c r="T257" i="18"/>
  <c r="U257" i="18"/>
  <c r="V257" i="18"/>
  <c r="R258" i="18"/>
  <c r="S258" i="18"/>
  <c r="T258" i="18"/>
  <c r="U258" i="18"/>
  <c r="V258" i="18"/>
  <c r="R259" i="18"/>
  <c r="S259" i="18"/>
  <c r="T259" i="18"/>
  <c r="U259" i="18"/>
  <c r="V259" i="18"/>
  <c r="R265" i="18"/>
  <c r="S265" i="18"/>
  <c r="T265" i="18"/>
  <c r="U265" i="18"/>
  <c r="V265" i="18"/>
  <c r="R266" i="18"/>
  <c r="S266" i="18"/>
  <c r="T266" i="18"/>
  <c r="U266" i="18"/>
  <c r="V266" i="18"/>
  <c r="R276" i="18"/>
  <c r="S276" i="18"/>
  <c r="T276" i="18"/>
  <c r="U276" i="18"/>
  <c r="V276" i="18"/>
  <c r="R277" i="18"/>
  <c r="S277" i="18"/>
  <c r="T277" i="18"/>
  <c r="U277" i="18"/>
  <c r="V277" i="18"/>
  <c r="R278" i="18"/>
  <c r="S278" i="18"/>
  <c r="T278" i="18"/>
  <c r="U278" i="18"/>
  <c r="V278" i="18"/>
  <c r="R292" i="18"/>
  <c r="S292" i="18"/>
  <c r="T292" i="18"/>
  <c r="U292" i="18"/>
  <c r="V292" i="18"/>
  <c r="R293" i="18"/>
  <c r="S293" i="18"/>
  <c r="T293" i="18"/>
  <c r="U293" i="18"/>
  <c r="V293" i="18"/>
  <c r="R306" i="18"/>
  <c r="S306" i="18"/>
  <c r="T306" i="18"/>
  <c r="U306" i="18"/>
  <c r="V306" i="18"/>
  <c r="R307" i="18"/>
  <c r="S307" i="18"/>
  <c r="T307" i="18"/>
  <c r="U307" i="18"/>
  <c r="V307" i="18"/>
  <c r="V305" i="18"/>
  <c r="U305" i="18"/>
  <c r="T305" i="18"/>
  <c r="S305" i="18"/>
  <c r="R305" i="18"/>
  <c r="V291" i="18"/>
  <c r="U291" i="18"/>
  <c r="T291" i="18"/>
  <c r="S291" i="18"/>
  <c r="R291" i="18"/>
  <c r="V275" i="18"/>
  <c r="U275" i="18"/>
  <c r="T275" i="18"/>
  <c r="S275" i="18"/>
  <c r="R275" i="18"/>
  <c r="V264" i="18"/>
  <c r="U264" i="18"/>
  <c r="T264" i="18"/>
  <c r="S264" i="18"/>
  <c r="R264" i="18"/>
  <c r="V256" i="18"/>
  <c r="U256" i="18"/>
  <c r="T256" i="18"/>
  <c r="T314" i="18" s="1"/>
  <c r="AH92" i="2" s="1"/>
  <c r="S256" i="18"/>
  <c r="S314" i="18" s="1"/>
  <c r="AH91" i="2" s="1"/>
  <c r="R256" i="18"/>
  <c r="V238" i="18"/>
  <c r="U238" i="18"/>
  <c r="T238" i="18"/>
  <c r="S238" i="18"/>
  <c r="R238" i="18"/>
  <c r="V226" i="18"/>
  <c r="U226" i="18"/>
  <c r="T226" i="18"/>
  <c r="S226" i="18"/>
  <c r="R226" i="18"/>
  <c r="V212" i="18"/>
  <c r="U212" i="18"/>
  <c r="T212" i="18"/>
  <c r="S212" i="18"/>
  <c r="R212" i="18"/>
  <c r="V201" i="18"/>
  <c r="U201" i="18"/>
  <c r="T201" i="18"/>
  <c r="S201" i="18"/>
  <c r="R201" i="18"/>
  <c r="V190" i="18"/>
  <c r="U190" i="18"/>
  <c r="T190" i="18"/>
  <c r="T253" i="18" s="1"/>
  <c r="AG92" i="2" s="1"/>
  <c r="S190" i="18"/>
  <c r="R190" i="18"/>
  <c r="V182" i="18"/>
  <c r="U182" i="18"/>
  <c r="T182" i="18"/>
  <c r="S182" i="18"/>
  <c r="R182" i="18"/>
  <c r="V169" i="18"/>
  <c r="U169" i="18"/>
  <c r="T169" i="18"/>
  <c r="S169" i="18"/>
  <c r="R169" i="18"/>
  <c r="V143" i="18"/>
  <c r="U143" i="18"/>
  <c r="T143" i="18"/>
  <c r="S143" i="18"/>
  <c r="R143" i="18"/>
  <c r="V133" i="18"/>
  <c r="U133" i="18"/>
  <c r="T133" i="18"/>
  <c r="T187" i="18" s="1"/>
  <c r="S133" i="18"/>
  <c r="R133" i="18"/>
  <c r="V125" i="18"/>
  <c r="U125" i="18"/>
  <c r="T125" i="18"/>
  <c r="S125" i="18"/>
  <c r="R125" i="18"/>
  <c r="V42" i="18"/>
  <c r="V58" i="18" s="1"/>
  <c r="U42" i="18"/>
  <c r="T42" i="18"/>
  <c r="S42" i="18"/>
  <c r="R42" i="18"/>
  <c r="V23" i="18"/>
  <c r="U23" i="18"/>
  <c r="T23" i="18"/>
  <c r="S23" i="18"/>
  <c r="R23" i="18"/>
  <c r="V11" i="18"/>
  <c r="U11" i="18"/>
  <c r="T11" i="18"/>
  <c r="S11" i="18"/>
  <c r="R11" i="18"/>
  <c r="M130" i="18"/>
  <c r="N130" i="18"/>
  <c r="N187" i="18" s="1"/>
  <c r="X91" i="2" s="1"/>
  <c r="O130" i="18"/>
  <c r="P130" i="18"/>
  <c r="Q130" i="18"/>
  <c r="M131" i="18"/>
  <c r="N131" i="18"/>
  <c r="O131" i="18"/>
  <c r="P131" i="18"/>
  <c r="Q131" i="18"/>
  <c r="M132" i="18"/>
  <c r="N132" i="18"/>
  <c r="O132" i="18"/>
  <c r="P132" i="18"/>
  <c r="Q132" i="18"/>
  <c r="M162" i="18"/>
  <c r="N162" i="18"/>
  <c r="O162" i="18"/>
  <c r="P162" i="18"/>
  <c r="Q162" i="18"/>
  <c r="M163" i="18"/>
  <c r="N163" i="18"/>
  <c r="O163" i="18"/>
  <c r="P163" i="18"/>
  <c r="Q163" i="18"/>
  <c r="M164" i="18"/>
  <c r="N164" i="18"/>
  <c r="O164" i="18"/>
  <c r="P164" i="18"/>
  <c r="Q164" i="18"/>
  <c r="M165" i="18"/>
  <c r="N165" i="18"/>
  <c r="O165" i="18"/>
  <c r="P165" i="18"/>
  <c r="Q165" i="18"/>
  <c r="M166" i="18"/>
  <c r="N166" i="18"/>
  <c r="O166" i="18"/>
  <c r="P166" i="18"/>
  <c r="Q166" i="18"/>
  <c r="M167" i="18"/>
  <c r="N167" i="18"/>
  <c r="O167" i="18"/>
  <c r="P167" i="18"/>
  <c r="Q167" i="18"/>
  <c r="M168" i="18"/>
  <c r="N168" i="18"/>
  <c r="O168" i="18"/>
  <c r="P168" i="18"/>
  <c r="Q168" i="18"/>
  <c r="M196" i="18"/>
  <c r="N196" i="18"/>
  <c r="O196" i="18"/>
  <c r="P196" i="18"/>
  <c r="Q196" i="18"/>
  <c r="M197" i="18"/>
  <c r="N197" i="18"/>
  <c r="O197" i="18"/>
  <c r="P197" i="18"/>
  <c r="Q197" i="18"/>
  <c r="M198" i="18"/>
  <c r="N198" i="18"/>
  <c r="O198" i="18"/>
  <c r="P198" i="18"/>
  <c r="Q198" i="18"/>
  <c r="M199" i="18"/>
  <c r="N199" i="18"/>
  <c r="O199" i="18"/>
  <c r="P199" i="18"/>
  <c r="Q199" i="18"/>
  <c r="M200" i="18"/>
  <c r="N200" i="18"/>
  <c r="O200" i="18"/>
  <c r="P200" i="18"/>
  <c r="Q200" i="18"/>
  <c r="M231" i="18"/>
  <c r="N231" i="18"/>
  <c r="O231" i="18"/>
  <c r="P231" i="18"/>
  <c r="Q231" i="18"/>
  <c r="M232" i="18"/>
  <c r="N232" i="18"/>
  <c r="O232" i="18"/>
  <c r="P232" i="18"/>
  <c r="Q232" i="18"/>
  <c r="M233" i="18"/>
  <c r="N233" i="18"/>
  <c r="O233" i="18"/>
  <c r="P233" i="18"/>
  <c r="Q233" i="18"/>
  <c r="M234" i="18"/>
  <c r="N234" i="18"/>
  <c r="O234" i="18"/>
  <c r="P234" i="18"/>
  <c r="Q234" i="18"/>
  <c r="M235" i="18"/>
  <c r="N235" i="18"/>
  <c r="O235" i="18"/>
  <c r="P235" i="18"/>
  <c r="Q235" i="18"/>
  <c r="M236" i="18"/>
  <c r="N236" i="18"/>
  <c r="O236" i="18"/>
  <c r="P236" i="18"/>
  <c r="Q236" i="18"/>
  <c r="M237" i="18"/>
  <c r="N237" i="18"/>
  <c r="O237" i="18"/>
  <c r="P237" i="18"/>
  <c r="Q237" i="18"/>
  <c r="M261" i="18"/>
  <c r="N261" i="18"/>
  <c r="O261" i="18"/>
  <c r="P261" i="18"/>
  <c r="Q261" i="18"/>
  <c r="M262" i="18"/>
  <c r="N262" i="18"/>
  <c r="O262" i="18"/>
  <c r="P262" i="18"/>
  <c r="Q262" i="18"/>
  <c r="M263" i="18"/>
  <c r="N263" i="18"/>
  <c r="O263" i="18"/>
  <c r="P263" i="18"/>
  <c r="Q263" i="18"/>
  <c r="M288" i="18"/>
  <c r="N288" i="18"/>
  <c r="O288" i="18"/>
  <c r="P288" i="18"/>
  <c r="Q288" i="18"/>
  <c r="M289" i="18"/>
  <c r="N289" i="18"/>
  <c r="O289" i="18"/>
  <c r="P289" i="18"/>
  <c r="Q289" i="18"/>
  <c r="M290" i="18"/>
  <c r="N290" i="18"/>
  <c r="O290" i="18"/>
  <c r="P290" i="18"/>
  <c r="Q290" i="18"/>
  <c r="M295" i="18"/>
  <c r="N295" i="18"/>
  <c r="O295" i="18"/>
  <c r="P295" i="18"/>
  <c r="Q295" i="18"/>
  <c r="M296" i="18"/>
  <c r="N296" i="18"/>
  <c r="O296" i="18"/>
  <c r="P296" i="18"/>
  <c r="Q296" i="18"/>
  <c r="Q294" i="18"/>
  <c r="P294" i="18"/>
  <c r="O294" i="18"/>
  <c r="N294" i="18"/>
  <c r="M294" i="18"/>
  <c r="Q287" i="18"/>
  <c r="P287" i="18"/>
  <c r="O287" i="18"/>
  <c r="N287" i="18"/>
  <c r="M287" i="18"/>
  <c r="Q260" i="18"/>
  <c r="P260" i="18"/>
  <c r="P314" i="18" s="1"/>
  <c r="Z93" i="2" s="1"/>
  <c r="O260" i="18"/>
  <c r="N260" i="18"/>
  <c r="M260" i="18"/>
  <c r="Q230" i="18"/>
  <c r="P230" i="18"/>
  <c r="O230" i="18"/>
  <c r="N230" i="18"/>
  <c r="M230" i="18"/>
  <c r="Q195" i="18"/>
  <c r="P195" i="18"/>
  <c r="O195" i="18"/>
  <c r="O253" i="18" s="1"/>
  <c r="Y92" i="2" s="1"/>
  <c r="N195" i="18"/>
  <c r="N253" i="18" s="1"/>
  <c r="Y91" i="2" s="1"/>
  <c r="M195" i="18"/>
  <c r="Q161" i="18"/>
  <c r="P161" i="18"/>
  <c r="O161" i="18"/>
  <c r="N161" i="18"/>
  <c r="M161" i="18"/>
  <c r="Q129" i="18"/>
  <c r="Q187" i="18" s="1"/>
  <c r="P129" i="18"/>
  <c r="P187" i="18" s="1"/>
  <c r="X93" i="2" s="1"/>
  <c r="O129" i="18"/>
  <c r="N129" i="18"/>
  <c r="M129" i="18"/>
  <c r="M187" i="18" s="1"/>
  <c r="M39" i="18"/>
  <c r="N39" i="18"/>
  <c r="O39" i="18"/>
  <c r="P39" i="18"/>
  <c r="Q39" i="18"/>
  <c r="M40" i="18"/>
  <c r="N40" i="18"/>
  <c r="O40" i="18"/>
  <c r="P40" i="18"/>
  <c r="Q40" i="18"/>
  <c r="M41" i="18"/>
  <c r="N41" i="18"/>
  <c r="O41" i="18"/>
  <c r="P41" i="18"/>
  <c r="Q41" i="18"/>
  <c r="Q38" i="18"/>
  <c r="P38" i="18"/>
  <c r="O38" i="18"/>
  <c r="N38" i="18"/>
  <c r="M38" i="18"/>
  <c r="M16" i="18"/>
  <c r="N16" i="18"/>
  <c r="O16" i="18"/>
  <c r="P16" i="18"/>
  <c r="Q16" i="18"/>
  <c r="M17" i="18"/>
  <c r="N17" i="18"/>
  <c r="O17" i="18"/>
  <c r="P17" i="18"/>
  <c r="Q17" i="18"/>
  <c r="M18" i="18"/>
  <c r="N18" i="18"/>
  <c r="O18" i="18"/>
  <c r="P18" i="18"/>
  <c r="Q18" i="18"/>
  <c r="Q15" i="18"/>
  <c r="P15" i="18"/>
  <c r="O15" i="18"/>
  <c r="N15" i="18"/>
  <c r="M15" i="18"/>
  <c r="M8" i="18"/>
  <c r="N8" i="18"/>
  <c r="O8" i="18"/>
  <c r="P8" i="18"/>
  <c r="Q8" i="18"/>
  <c r="M9" i="18"/>
  <c r="N9" i="18"/>
  <c r="O9" i="18"/>
  <c r="P9" i="18"/>
  <c r="Q9" i="18"/>
  <c r="M10" i="18"/>
  <c r="N10" i="18"/>
  <c r="N58" i="18" s="1"/>
  <c r="V91" i="2" s="1"/>
  <c r="O10" i="18"/>
  <c r="P10" i="18"/>
  <c r="Q10" i="18"/>
  <c r="Q7" i="18"/>
  <c r="P7" i="18"/>
  <c r="O7" i="18"/>
  <c r="N7" i="18"/>
  <c r="M7" i="18"/>
  <c r="W377" i="17"/>
  <c r="X377" i="17"/>
  <c r="Y377" i="17"/>
  <c r="Z377" i="17"/>
  <c r="AA377" i="17"/>
  <c r="W378" i="17"/>
  <c r="X378" i="17"/>
  <c r="Y378" i="17"/>
  <c r="Z378" i="17"/>
  <c r="AA378" i="17"/>
  <c r="W379" i="17"/>
  <c r="X379" i="17"/>
  <c r="Y379" i="17"/>
  <c r="Z379" i="17"/>
  <c r="AA379" i="17"/>
  <c r="AA376" i="17"/>
  <c r="Z376" i="17"/>
  <c r="Y376" i="17"/>
  <c r="X376" i="17"/>
  <c r="W376" i="17"/>
  <c r="W370" i="17"/>
  <c r="X370" i="17"/>
  <c r="Y370" i="17"/>
  <c r="Z370" i="17"/>
  <c r="AA370" i="17"/>
  <c r="W371" i="17"/>
  <c r="X371" i="17"/>
  <c r="Y371" i="17"/>
  <c r="Z371" i="17"/>
  <c r="AA371" i="17"/>
  <c r="W372" i="17"/>
  <c r="X372" i="17"/>
  <c r="Y372" i="17"/>
  <c r="Z372" i="17"/>
  <c r="AA372" i="17"/>
  <c r="AA369" i="17"/>
  <c r="Z369" i="17"/>
  <c r="Y369" i="17"/>
  <c r="X369" i="17"/>
  <c r="W369" i="17"/>
  <c r="W347" i="17"/>
  <c r="X347" i="17"/>
  <c r="Y347" i="17"/>
  <c r="Z347" i="17"/>
  <c r="AA347" i="17"/>
  <c r="W348" i="17"/>
  <c r="X348" i="17"/>
  <c r="Y348" i="17"/>
  <c r="Z348" i="17"/>
  <c r="AA348" i="17"/>
  <c r="W349" i="17"/>
  <c r="X349" i="17"/>
  <c r="Y349" i="17"/>
  <c r="Z349" i="17"/>
  <c r="AA349" i="17"/>
  <c r="AA346" i="17"/>
  <c r="Z346" i="17"/>
  <c r="Y346" i="17"/>
  <c r="X346" i="17"/>
  <c r="W346" i="17"/>
  <c r="W335" i="17"/>
  <c r="W383" i="17" s="1"/>
  <c r="X335" i="17"/>
  <c r="Y335" i="17"/>
  <c r="Z335" i="17"/>
  <c r="AA335" i="17"/>
  <c r="AA383" i="17" s="1"/>
  <c r="W336" i="17"/>
  <c r="X336" i="17"/>
  <c r="Y336" i="17"/>
  <c r="Z336" i="17"/>
  <c r="AA336" i="17"/>
  <c r="AA334" i="17"/>
  <c r="Z334" i="17"/>
  <c r="Y334" i="17"/>
  <c r="Y383" i="17" s="1"/>
  <c r="AQ62" i="2" s="1"/>
  <c r="X334" i="17"/>
  <c r="W334" i="17"/>
  <c r="W314" i="17"/>
  <c r="X314" i="17"/>
  <c r="Y314" i="17"/>
  <c r="Z314" i="17"/>
  <c r="AA314" i="17"/>
  <c r="W315" i="17"/>
  <c r="X315" i="17"/>
  <c r="Y315" i="17"/>
  <c r="Z315" i="17"/>
  <c r="AA315" i="17"/>
  <c r="W316" i="17"/>
  <c r="X316" i="17"/>
  <c r="Y316" i="17"/>
  <c r="Z316" i="17"/>
  <c r="AA316" i="17"/>
  <c r="AA313" i="17"/>
  <c r="Z313" i="17"/>
  <c r="Y313" i="17"/>
  <c r="X313" i="17"/>
  <c r="W313" i="17"/>
  <c r="W309" i="17"/>
  <c r="X309" i="17"/>
  <c r="Y309" i="17"/>
  <c r="Z309" i="17"/>
  <c r="AA309" i="17"/>
  <c r="W310" i="17"/>
  <c r="X310" i="17"/>
  <c r="Y310" i="17"/>
  <c r="Z310" i="17"/>
  <c r="AA310" i="17"/>
  <c r="W311" i="17"/>
  <c r="X311" i="17"/>
  <c r="Y311" i="17"/>
  <c r="Z311" i="17"/>
  <c r="AA311" i="17"/>
  <c r="AA308" i="17"/>
  <c r="Z308" i="17"/>
  <c r="Y308" i="17"/>
  <c r="X308" i="17"/>
  <c r="W308" i="17"/>
  <c r="W277" i="17"/>
  <c r="X277" i="17"/>
  <c r="Y277" i="17"/>
  <c r="Z277" i="17"/>
  <c r="AA277" i="17"/>
  <c r="W278" i="17"/>
  <c r="X278" i="17"/>
  <c r="Y278" i="17"/>
  <c r="Z278" i="17"/>
  <c r="AA278" i="17"/>
  <c r="W279" i="17"/>
  <c r="X279" i="17"/>
  <c r="Y279" i="17"/>
  <c r="Z279" i="17"/>
  <c r="AA279" i="17"/>
  <c r="AA276" i="17"/>
  <c r="Z276" i="17"/>
  <c r="Y276" i="17"/>
  <c r="X276" i="17"/>
  <c r="W276" i="17"/>
  <c r="W270" i="17"/>
  <c r="X270" i="17"/>
  <c r="Y270" i="17"/>
  <c r="Z270" i="17"/>
  <c r="AA270" i="17"/>
  <c r="W271" i="17"/>
  <c r="X271" i="17"/>
  <c r="Y271" i="17"/>
  <c r="Z271" i="17"/>
  <c r="AA271" i="17"/>
  <c r="AA269" i="17"/>
  <c r="Z269" i="17"/>
  <c r="Y269" i="17"/>
  <c r="Y319" i="17" s="1"/>
  <c r="AP62" i="2" s="1"/>
  <c r="X269" i="17"/>
  <c r="W269" i="17"/>
  <c r="W242" i="17"/>
  <c r="X242" i="17"/>
  <c r="Y242" i="17"/>
  <c r="Z242" i="17"/>
  <c r="AA242" i="17"/>
  <c r="W243" i="17"/>
  <c r="X243" i="17"/>
  <c r="Y243" i="17"/>
  <c r="Z243" i="17"/>
  <c r="AA243" i="17"/>
  <c r="W244" i="17"/>
  <c r="X244" i="17"/>
  <c r="Y244" i="17"/>
  <c r="Z244" i="17"/>
  <c r="AA244" i="17"/>
  <c r="AA241" i="17"/>
  <c r="Z241" i="17"/>
  <c r="Y241" i="17"/>
  <c r="X241" i="17"/>
  <c r="W241" i="17"/>
  <c r="W238" i="17"/>
  <c r="X238" i="17"/>
  <c r="Y238" i="17"/>
  <c r="Z238" i="17"/>
  <c r="AA238" i="17"/>
  <c r="W239" i="17"/>
  <c r="X239" i="17"/>
  <c r="Y239" i="17"/>
  <c r="Z239" i="17"/>
  <c r="AA239" i="17"/>
  <c r="AA237" i="17"/>
  <c r="Z237" i="17"/>
  <c r="Y237" i="17"/>
  <c r="X237" i="17"/>
  <c r="W237" i="17"/>
  <c r="W213" i="17"/>
  <c r="X213" i="17"/>
  <c r="Y213" i="17"/>
  <c r="Z213" i="17"/>
  <c r="AA213" i="17"/>
  <c r="W214" i="17"/>
  <c r="X214" i="17"/>
  <c r="Y214" i="17"/>
  <c r="Z214" i="17"/>
  <c r="AA214" i="17"/>
  <c r="AA212" i="17"/>
  <c r="Z212" i="17"/>
  <c r="Y212" i="17"/>
  <c r="X212" i="17"/>
  <c r="W212" i="17"/>
  <c r="W205" i="17"/>
  <c r="X205" i="17"/>
  <c r="Y205" i="17"/>
  <c r="Z205" i="17"/>
  <c r="AA205" i="17"/>
  <c r="W203" i="17"/>
  <c r="X203" i="17"/>
  <c r="Y203" i="17"/>
  <c r="Z203" i="17"/>
  <c r="AA203" i="17"/>
  <c r="W204" i="17"/>
  <c r="X204" i="17"/>
  <c r="Y204" i="17"/>
  <c r="Z204" i="17"/>
  <c r="AA204" i="17"/>
  <c r="AA202" i="17"/>
  <c r="Z202" i="17"/>
  <c r="Y202" i="17"/>
  <c r="X202" i="17"/>
  <c r="W202" i="17"/>
  <c r="W177" i="17"/>
  <c r="X177" i="17"/>
  <c r="Y177" i="17"/>
  <c r="Z177" i="17"/>
  <c r="AA177" i="17"/>
  <c r="W178" i="17"/>
  <c r="X178" i="17"/>
  <c r="Y178" i="17"/>
  <c r="Z178" i="17"/>
  <c r="AA178" i="17"/>
  <c r="W179" i="17"/>
  <c r="X179" i="17"/>
  <c r="Y179" i="17"/>
  <c r="Z179" i="17"/>
  <c r="AA179" i="17"/>
  <c r="AA176" i="17"/>
  <c r="Z176" i="17"/>
  <c r="Y176" i="17"/>
  <c r="X176" i="17"/>
  <c r="W176" i="17"/>
  <c r="W156" i="17"/>
  <c r="X156" i="17"/>
  <c r="Y156" i="17"/>
  <c r="Z156" i="17"/>
  <c r="AA156" i="17"/>
  <c r="W157" i="17"/>
  <c r="X157" i="17"/>
  <c r="Y157" i="17"/>
  <c r="Z157" i="17"/>
  <c r="AA157" i="17"/>
  <c r="AA155" i="17"/>
  <c r="Z155" i="17"/>
  <c r="Y155" i="17"/>
  <c r="X155" i="17"/>
  <c r="W155" i="17"/>
  <c r="W148" i="17"/>
  <c r="X148" i="17"/>
  <c r="Y148" i="17"/>
  <c r="Z148" i="17"/>
  <c r="AA148" i="17"/>
  <c r="W149" i="17"/>
  <c r="X149" i="17"/>
  <c r="Y149" i="17"/>
  <c r="Z149" i="17"/>
  <c r="AA149" i="17"/>
  <c r="AA147" i="17"/>
  <c r="Z147" i="17"/>
  <c r="Y147" i="17"/>
  <c r="X147" i="17"/>
  <c r="W147" i="17"/>
  <c r="W118" i="17"/>
  <c r="X118" i="17"/>
  <c r="Y118" i="17"/>
  <c r="Z118" i="17"/>
  <c r="AA118" i="17"/>
  <c r="W119" i="17"/>
  <c r="X119" i="17"/>
  <c r="Y119" i="17"/>
  <c r="Z119" i="17"/>
  <c r="AA119" i="17"/>
  <c r="W120" i="17"/>
  <c r="X120" i="17"/>
  <c r="Y120" i="17"/>
  <c r="Z120" i="17"/>
  <c r="AA120" i="17"/>
  <c r="AA117" i="17"/>
  <c r="Z117" i="17"/>
  <c r="Y117" i="17"/>
  <c r="X117" i="17"/>
  <c r="W117" i="17"/>
  <c r="W94" i="17"/>
  <c r="X94" i="17"/>
  <c r="Y94" i="17"/>
  <c r="Z94" i="17"/>
  <c r="AA94" i="17"/>
  <c r="W95" i="17"/>
  <c r="X95" i="17"/>
  <c r="Y95" i="17"/>
  <c r="Z95" i="17"/>
  <c r="AA95" i="17"/>
  <c r="W96" i="17"/>
  <c r="X96" i="17"/>
  <c r="Y96" i="17"/>
  <c r="Z96" i="17"/>
  <c r="AA96" i="17"/>
  <c r="AA93" i="17"/>
  <c r="Z93" i="17"/>
  <c r="Y93" i="17"/>
  <c r="X93" i="17"/>
  <c r="W93" i="17"/>
  <c r="W86" i="17"/>
  <c r="X86" i="17"/>
  <c r="Y86" i="17"/>
  <c r="Y124" i="17" s="1"/>
  <c r="AM62" i="2" s="1"/>
  <c r="Z86" i="17"/>
  <c r="AA86" i="17"/>
  <c r="W87" i="17"/>
  <c r="X87" i="17"/>
  <c r="Y87" i="17"/>
  <c r="Z87" i="17"/>
  <c r="AA87" i="17"/>
  <c r="AA85" i="17"/>
  <c r="Z85" i="17"/>
  <c r="Y85" i="17"/>
  <c r="X85" i="17"/>
  <c r="W85" i="17"/>
  <c r="W124" i="17" s="1"/>
  <c r="W59" i="17"/>
  <c r="X59" i="17"/>
  <c r="Y59" i="17"/>
  <c r="Z59" i="17"/>
  <c r="AA59" i="17"/>
  <c r="W60" i="17"/>
  <c r="X60" i="17"/>
  <c r="Y60" i="17"/>
  <c r="Z60" i="17"/>
  <c r="AA60" i="17"/>
  <c r="W61" i="17"/>
  <c r="X61" i="17"/>
  <c r="Y61" i="17"/>
  <c r="Z61" i="17"/>
  <c r="AA61" i="17"/>
  <c r="AA58" i="17"/>
  <c r="Z58" i="17"/>
  <c r="Y58" i="17"/>
  <c r="X58" i="17"/>
  <c r="W58" i="17"/>
  <c r="W35" i="17"/>
  <c r="X35" i="17"/>
  <c r="Y35" i="17"/>
  <c r="Z35" i="17"/>
  <c r="AA35" i="17"/>
  <c r="W36" i="17"/>
  <c r="X36" i="17"/>
  <c r="Y36" i="17"/>
  <c r="Z36" i="17"/>
  <c r="AA36" i="17"/>
  <c r="W37" i="17"/>
  <c r="X37" i="17"/>
  <c r="Y37" i="17"/>
  <c r="Z37" i="17"/>
  <c r="AA37" i="17"/>
  <c r="AA34" i="17"/>
  <c r="Z34" i="17"/>
  <c r="Y34" i="17"/>
  <c r="X34" i="17"/>
  <c r="W34" i="17"/>
  <c r="W28" i="17"/>
  <c r="X28" i="17"/>
  <c r="Y28" i="17"/>
  <c r="Z28" i="17"/>
  <c r="AA28" i="17"/>
  <c r="W29" i="17"/>
  <c r="X29" i="17"/>
  <c r="Y29" i="17"/>
  <c r="Z29" i="17"/>
  <c r="AA29" i="17"/>
  <c r="AA27" i="17"/>
  <c r="Z27" i="17"/>
  <c r="Y27" i="17"/>
  <c r="X27" i="17"/>
  <c r="W27" i="17"/>
  <c r="R374" i="17"/>
  <c r="S374" i="17"/>
  <c r="T374" i="17"/>
  <c r="U374" i="17"/>
  <c r="V374" i="17"/>
  <c r="R375" i="17"/>
  <c r="S375" i="17"/>
  <c r="T375" i="17"/>
  <c r="U375" i="17"/>
  <c r="V375" i="17"/>
  <c r="V373" i="17"/>
  <c r="U373" i="17"/>
  <c r="T373" i="17"/>
  <c r="S373" i="17"/>
  <c r="R373" i="17"/>
  <c r="R359" i="17"/>
  <c r="S359" i="17"/>
  <c r="T359" i="17"/>
  <c r="U359" i="17"/>
  <c r="V359" i="17"/>
  <c r="R360" i="17"/>
  <c r="S360" i="17"/>
  <c r="T360" i="17"/>
  <c r="U360" i="17"/>
  <c r="V360" i="17"/>
  <c r="R361" i="17"/>
  <c r="S361" i="17"/>
  <c r="T361" i="17"/>
  <c r="U361" i="17"/>
  <c r="V361" i="17"/>
  <c r="V358" i="17"/>
  <c r="U358" i="17"/>
  <c r="T358" i="17"/>
  <c r="S358" i="17"/>
  <c r="R358" i="17"/>
  <c r="R338" i="17"/>
  <c r="S338" i="17"/>
  <c r="T338" i="17"/>
  <c r="U338" i="17"/>
  <c r="V338" i="17"/>
  <c r="R339" i="17"/>
  <c r="S339" i="17"/>
  <c r="T339" i="17"/>
  <c r="U339" i="17"/>
  <c r="V339" i="17"/>
  <c r="R340" i="17"/>
  <c r="S340" i="17"/>
  <c r="T340" i="17"/>
  <c r="U340" i="17"/>
  <c r="V340" i="17"/>
  <c r="R341" i="17"/>
  <c r="S341" i="17"/>
  <c r="T341" i="17"/>
  <c r="U341" i="17"/>
  <c r="V341" i="17"/>
  <c r="R342" i="17"/>
  <c r="S342" i="17"/>
  <c r="T342" i="17"/>
  <c r="U342" i="17"/>
  <c r="V342" i="17"/>
  <c r="R343" i="17"/>
  <c r="S343" i="17"/>
  <c r="T343" i="17"/>
  <c r="U343" i="17"/>
  <c r="V343" i="17"/>
  <c r="R344" i="17"/>
  <c r="S344" i="17"/>
  <c r="T344" i="17"/>
  <c r="U344" i="17"/>
  <c r="V344" i="17"/>
  <c r="R345" i="17"/>
  <c r="S345" i="17"/>
  <c r="T345" i="17"/>
  <c r="U345" i="17"/>
  <c r="V345" i="17"/>
  <c r="V337" i="17"/>
  <c r="U337" i="17"/>
  <c r="T337" i="17"/>
  <c r="S337" i="17"/>
  <c r="R337" i="17"/>
  <c r="R327" i="17"/>
  <c r="S327" i="17"/>
  <c r="T327" i="17"/>
  <c r="U327" i="17"/>
  <c r="V327" i="17"/>
  <c r="R328" i="17"/>
  <c r="S328" i="17"/>
  <c r="T328" i="17"/>
  <c r="U328" i="17"/>
  <c r="V328" i="17"/>
  <c r="R329" i="17"/>
  <c r="S329" i="17"/>
  <c r="S383" i="17" s="1"/>
  <c r="T329" i="17"/>
  <c r="T383" i="17" s="1"/>
  <c r="U329" i="17"/>
  <c r="V329" i="17"/>
  <c r="V326" i="17"/>
  <c r="U326" i="17"/>
  <c r="U383" i="17" s="1"/>
  <c r="AI63" i="2" s="1"/>
  <c r="T326" i="17"/>
  <c r="S326" i="17"/>
  <c r="R326" i="17"/>
  <c r="R289" i="17"/>
  <c r="S289" i="17"/>
  <c r="T289" i="17"/>
  <c r="U289" i="17"/>
  <c r="V289" i="17"/>
  <c r="R290" i="17"/>
  <c r="S290" i="17"/>
  <c r="T290" i="17"/>
  <c r="U290" i="17"/>
  <c r="V290" i="17"/>
  <c r="R291" i="17"/>
  <c r="S291" i="17"/>
  <c r="T291" i="17"/>
  <c r="U291" i="17"/>
  <c r="V291" i="17"/>
  <c r="R292" i="17"/>
  <c r="S292" i="17"/>
  <c r="T292" i="17"/>
  <c r="U292" i="17"/>
  <c r="V292" i="17"/>
  <c r="R293" i="17"/>
  <c r="S293" i="17"/>
  <c r="T293" i="17"/>
  <c r="U293" i="17"/>
  <c r="V293" i="17"/>
  <c r="R294" i="17"/>
  <c r="S294" i="17"/>
  <c r="T294" i="17"/>
  <c r="U294" i="17"/>
  <c r="V294" i="17"/>
  <c r="R295" i="17"/>
  <c r="S295" i="17"/>
  <c r="T295" i="17"/>
  <c r="U295" i="17"/>
  <c r="V295" i="17"/>
  <c r="R296" i="17"/>
  <c r="S296" i="17"/>
  <c r="T296" i="17"/>
  <c r="U296" i="17"/>
  <c r="V296" i="17"/>
  <c r="R297" i="17"/>
  <c r="S297" i="17"/>
  <c r="T297" i="17"/>
  <c r="U297" i="17"/>
  <c r="V297" i="17"/>
  <c r="R298" i="17"/>
  <c r="S298" i="17"/>
  <c r="T298" i="17"/>
  <c r="U298" i="17"/>
  <c r="V298" i="17"/>
  <c r="R299" i="17"/>
  <c r="S299" i="17"/>
  <c r="T299" i="17"/>
  <c r="U299" i="17"/>
  <c r="V299" i="17"/>
  <c r="R300" i="17"/>
  <c r="S300" i="17"/>
  <c r="T300" i="17"/>
  <c r="U300" i="17"/>
  <c r="V300" i="17"/>
  <c r="V288" i="17"/>
  <c r="U288" i="17"/>
  <c r="T288" i="17"/>
  <c r="S288" i="17"/>
  <c r="R288" i="17"/>
  <c r="R273" i="17"/>
  <c r="S273" i="17"/>
  <c r="T273" i="17"/>
  <c r="U273" i="17"/>
  <c r="V273" i="17"/>
  <c r="R274" i="17"/>
  <c r="S274" i="17"/>
  <c r="T274" i="17"/>
  <c r="U274" i="17"/>
  <c r="V274" i="17"/>
  <c r="R275" i="17"/>
  <c r="S275" i="17"/>
  <c r="T275" i="17"/>
  <c r="U275" i="17"/>
  <c r="V275" i="17"/>
  <c r="V272" i="17"/>
  <c r="U272" i="17"/>
  <c r="T272" i="17"/>
  <c r="S272" i="17"/>
  <c r="R272" i="17"/>
  <c r="R263" i="17"/>
  <c r="S263" i="17"/>
  <c r="T263" i="17"/>
  <c r="U263" i="17"/>
  <c r="V263" i="17"/>
  <c r="R264" i="17"/>
  <c r="S264" i="17"/>
  <c r="T264" i="17"/>
  <c r="U264" i="17"/>
  <c r="V264" i="17"/>
  <c r="V262" i="17"/>
  <c r="U262" i="17"/>
  <c r="T262" i="17"/>
  <c r="S262" i="17"/>
  <c r="R262" i="17"/>
  <c r="R251" i="17"/>
  <c r="S251" i="17"/>
  <c r="T251" i="17"/>
  <c r="U251" i="17"/>
  <c r="V251" i="17"/>
  <c r="R252" i="17"/>
  <c r="S252" i="17"/>
  <c r="T252" i="17"/>
  <c r="U252" i="17"/>
  <c r="V252" i="17"/>
  <c r="R253" i="17"/>
  <c r="S253" i="17"/>
  <c r="S319" i="17" s="1"/>
  <c r="AH61" i="2" s="1"/>
  <c r="T253" i="17"/>
  <c r="U253" i="17"/>
  <c r="V253" i="17"/>
  <c r="V250" i="17"/>
  <c r="U250" i="17"/>
  <c r="T250" i="17"/>
  <c r="S250" i="17"/>
  <c r="R250" i="17"/>
  <c r="R230" i="17"/>
  <c r="S230" i="17"/>
  <c r="T230" i="17"/>
  <c r="U230" i="17"/>
  <c r="V230" i="17"/>
  <c r="R231" i="17"/>
  <c r="S231" i="17"/>
  <c r="T231" i="17"/>
  <c r="U231" i="17"/>
  <c r="V231" i="17"/>
  <c r="R232" i="17"/>
  <c r="S232" i="17"/>
  <c r="T232" i="17"/>
  <c r="U232" i="17"/>
  <c r="V232" i="17"/>
  <c r="V229" i="17"/>
  <c r="U229" i="17"/>
  <c r="T229" i="17"/>
  <c r="S229" i="17"/>
  <c r="R229" i="17"/>
  <c r="R222" i="17"/>
  <c r="S222" i="17"/>
  <c r="T222" i="17"/>
  <c r="U222" i="17"/>
  <c r="V222" i="17"/>
  <c r="R223" i="17"/>
  <c r="S223" i="17"/>
  <c r="T223" i="17"/>
  <c r="U223" i="17"/>
  <c r="V223" i="17"/>
  <c r="R224" i="17"/>
  <c r="S224" i="17"/>
  <c r="T224" i="17"/>
  <c r="U224" i="17"/>
  <c r="V224" i="17"/>
  <c r="V221" i="17"/>
  <c r="U221" i="17"/>
  <c r="T221" i="17"/>
  <c r="S221" i="17"/>
  <c r="R221" i="17"/>
  <c r="R207" i="17"/>
  <c r="S207" i="17"/>
  <c r="T207" i="17"/>
  <c r="U207" i="17"/>
  <c r="V207" i="17"/>
  <c r="R208" i="17"/>
  <c r="S208" i="17"/>
  <c r="T208" i="17"/>
  <c r="U208" i="17"/>
  <c r="V208" i="17"/>
  <c r="R209" i="17"/>
  <c r="S209" i="17"/>
  <c r="T209" i="17"/>
  <c r="U209" i="17"/>
  <c r="V209" i="17"/>
  <c r="R210" i="17"/>
  <c r="S210" i="17"/>
  <c r="T210" i="17"/>
  <c r="U210" i="17"/>
  <c r="V210" i="17"/>
  <c r="R211" i="17"/>
  <c r="S211" i="17"/>
  <c r="T211" i="17"/>
  <c r="U211" i="17"/>
  <c r="V211" i="17"/>
  <c r="V206" i="17"/>
  <c r="U206" i="17"/>
  <c r="T206" i="17"/>
  <c r="S206" i="17"/>
  <c r="R206" i="17"/>
  <c r="R194" i="17"/>
  <c r="S194" i="17"/>
  <c r="T194" i="17"/>
  <c r="U194" i="17"/>
  <c r="V194" i="17"/>
  <c r="R195" i="17"/>
  <c r="S195" i="17"/>
  <c r="T195" i="17"/>
  <c r="U195" i="17"/>
  <c r="V195" i="17"/>
  <c r="R196" i="17"/>
  <c r="S196" i="17"/>
  <c r="T196" i="17"/>
  <c r="U196" i="17"/>
  <c r="U247" i="17" s="1"/>
  <c r="AG63" i="2" s="1"/>
  <c r="V196" i="17"/>
  <c r="V193" i="17"/>
  <c r="U193" i="17"/>
  <c r="T193" i="17"/>
  <c r="T247" i="17" s="1"/>
  <c r="AG62" i="2" s="1"/>
  <c r="S193" i="17"/>
  <c r="S247" i="17" s="1"/>
  <c r="AG61" i="2" s="1"/>
  <c r="R193" i="17"/>
  <c r="R181" i="17"/>
  <c r="S181" i="17"/>
  <c r="T181" i="17"/>
  <c r="U181" i="17"/>
  <c r="V181" i="17"/>
  <c r="R182" i="17"/>
  <c r="S182" i="17"/>
  <c r="T182" i="17"/>
  <c r="U182" i="17"/>
  <c r="V182" i="17"/>
  <c r="V180" i="17"/>
  <c r="U180" i="17"/>
  <c r="T180" i="17"/>
  <c r="S180" i="17"/>
  <c r="R180" i="17"/>
  <c r="R167" i="17"/>
  <c r="S167" i="17"/>
  <c r="T167" i="17"/>
  <c r="U167" i="17"/>
  <c r="V167" i="17"/>
  <c r="R168" i="17"/>
  <c r="S168" i="17"/>
  <c r="T168" i="17"/>
  <c r="U168" i="17"/>
  <c r="V168" i="17"/>
  <c r="V166" i="17"/>
  <c r="U166" i="17"/>
  <c r="T166" i="17"/>
  <c r="S166" i="17"/>
  <c r="R166" i="17"/>
  <c r="R151" i="17"/>
  <c r="S151" i="17"/>
  <c r="T151" i="17"/>
  <c r="U151" i="17"/>
  <c r="V151" i="17"/>
  <c r="R152" i="17"/>
  <c r="S152" i="17"/>
  <c r="T152" i="17"/>
  <c r="U152" i="17"/>
  <c r="V152" i="17"/>
  <c r="R153" i="17"/>
  <c r="S153" i="17"/>
  <c r="T153" i="17"/>
  <c r="U153" i="17"/>
  <c r="V153" i="17"/>
  <c r="R154" i="17"/>
  <c r="S154" i="17"/>
  <c r="T154" i="17"/>
  <c r="U154" i="17"/>
  <c r="V154" i="17"/>
  <c r="V150" i="17"/>
  <c r="U150" i="17"/>
  <c r="T150" i="17"/>
  <c r="S150" i="17"/>
  <c r="R150" i="17"/>
  <c r="R140" i="17"/>
  <c r="S140" i="17"/>
  <c r="T140" i="17"/>
  <c r="U140" i="17"/>
  <c r="V140" i="17"/>
  <c r="R141" i="17"/>
  <c r="S141" i="17"/>
  <c r="T141" i="17"/>
  <c r="U141" i="17"/>
  <c r="V141" i="17"/>
  <c r="R142" i="17"/>
  <c r="S142" i="17"/>
  <c r="T142" i="17"/>
  <c r="U142" i="17"/>
  <c r="V142" i="17"/>
  <c r="V139" i="17"/>
  <c r="U139" i="17"/>
  <c r="T139" i="17"/>
  <c r="S139" i="17"/>
  <c r="R139" i="17"/>
  <c r="R128" i="17"/>
  <c r="S128" i="17"/>
  <c r="T128" i="17"/>
  <c r="U128" i="17"/>
  <c r="U186" i="17" s="1"/>
  <c r="AF63" i="2" s="1"/>
  <c r="V128" i="17"/>
  <c r="R129" i="17"/>
  <c r="S129" i="17"/>
  <c r="T129" i="17"/>
  <c r="U129" i="17"/>
  <c r="V129" i="17"/>
  <c r="R130" i="17"/>
  <c r="S130" i="17"/>
  <c r="T130" i="17"/>
  <c r="U130" i="17"/>
  <c r="V130" i="17"/>
  <c r="V127" i="17"/>
  <c r="V186" i="17" s="1"/>
  <c r="AF64" i="2" s="1"/>
  <c r="U127" i="17"/>
  <c r="T127" i="17"/>
  <c r="S127" i="17"/>
  <c r="R127" i="17"/>
  <c r="R186" i="17" s="1"/>
  <c r="AF60" i="2" s="1"/>
  <c r="R106" i="17"/>
  <c r="S106" i="17"/>
  <c r="T106" i="17"/>
  <c r="U106" i="17"/>
  <c r="V106" i="17"/>
  <c r="R107" i="17"/>
  <c r="S107" i="17"/>
  <c r="T107" i="17"/>
  <c r="U107" i="17"/>
  <c r="V107" i="17"/>
  <c r="R108" i="17"/>
  <c r="S108" i="17"/>
  <c r="T108" i="17"/>
  <c r="U108" i="17"/>
  <c r="V108" i="17"/>
  <c r="V105" i="17"/>
  <c r="U105" i="17"/>
  <c r="T105" i="17"/>
  <c r="S105" i="17"/>
  <c r="R105" i="17"/>
  <c r="R89" i="17"/>
  <c r="S89" i="17"/>
  <c r="T89" i="17"/>
  <c r="U89" i="17"/>
  <c r="V89" i="17"/>
  <c r="R90" i="17"/>
  <c r="S90" i="17"/>
  <c r="T90" i="17"/>
  <c r="U90" i="17"/>
  <c r="V90" i="17"/>
  <c r="R91" i="17"/>
  <c r="S91" i="17"/>
  <c r="T91" i="17"/>
  <c r="U91" i="17"/>
  <c r="V91" i="17"/>
  <c r="R92" i="17"/>
  <c r="S92" i="17"/>
  <c r="T92" i="17"/>
  <c r="U92" i="17"/>
  <c r="V92" i="17"/>
  <c r="V88" i="17"/>
  <c r="U88" i="17"/>
  <c r="T88" i="17"/>
  <c r="S88" i="17"/>
  <c r="R88" i="17"/>
  <c r="R78" i="17"/>
  <c r="S78" i="17"/>
  <c r="T78" i="17"/>
  <c r="U78" i="17"/>
  <c r="V78" i="17"/>
  <c r="R79" i="17"/>
  <c r="S79" i="17"/>
  <c r="T79" i="17"/>
  <c r="U79" i="17"/>
  <c r="V79" i="17"/>
  <c r="R80" i="17"/>
  <c r="S80" i="17"/>
  <c r="T80" i="17"/>
  <c r="U80" i="17"/>
  <c r="V80" i="17"/>
  <c r="V77" i="17"/>
  <c r="U77" i="17"/>
  <c r="T77" i="17"/>
  <c r="S77" i="17"/>
  <c r="R77" i="17"/>
  <c r="R70" i="17"/>
  <c r="S70" i="17"/>
  <c r="T70" i="17"/>
  <c r="U70" i="17"/>
  <c r="V70" i="17"/>
  <c r="R71" i="17"/>
  <c r="R124" i="17" s="1"/>
  <c r="AE60" i="2" s="1"/>
  <c r="S71" i="17"/>
  <c r="T71" i="17"/>
  <c r="U71" i="17"/>
  <c r="V71" i="17"/>
  <c r="R72" i="17"/>
  <c r="S72" i="17"/>
  <c r="T72" i="17"/>
  <c r="U72" i="17"/>
  <c r="V72" i="17"/>
  <c r="V69" i="17"/>
  <c r="U69" i="17"/>
  <c r="T69" i="17"/>
  <c r="S69" i="17"/>
  <c r="S124" i="17" s="1"/>
  <c r="AE61" i="2" s="1"/>
  <c r="R69" i="17"/>
  <c r="R52" i="17"/>
  <c r="S52" i="17"/>
  <c r="T52" i="17"/>
  <c r="U52" i="17"/>
  <c r="V52" i="17"/>
  <c r="R53" i="17"/>
  <c r="S53" i="17"/>
  <c r="T53" i="17"/>
  <c r="U53" i="17"/>
  <c r="V53" i="17"/>
  <c r="V51" i="17"/>
  <c r="U51" i="17"/>
  <c r="T51" i="17"/>
  <c r="S51" i="17"/>
  <c r="R51" i="17"/>
  <c r="R44" i="17"/>
  <c r="S44" i="17"/>
  <c r="T44" i="17"/>
  <c r="U44" i="17"/>
  <c r="V44" i="17"/>
  <c r="R45" i="17"/>
  <c r="S45" i="17"/>
  <c r="T45" i="17"/>
  <c r="U45" i="17"/>
  <c r="V45" i="17"/>
  <c r="R46" i="17"/>
  <c r="S46" i="17"/>
  <c r="T46" i="17"/>
  <c r="U46" i="17"/>
  <c r="V46" i="17"/>
  <c r="V43" i="17"/>
  <c r="U43" i="17"/>
  <c r="T43" i="17"/>
  <c r="S43" i="17"/>
  <c r="R43" i="17"/>
  <c r="R31" i="17"/>
  <c r="S31" i="17"/>
  <c r="T31" i="17"/>
  <c r="U31" i="17"/>
  <c r="V31" i="17"/>
  <c r="R32" i="17"/>
  <c r="S32" i="17"/>
  <c r="T32" i="17"/>
  <c r="U32" i="17"/>
  <c r="V32" i="17"/>
  <c r="R33" i="17"/>
  <c r="S33" i="17"/>
  <c r="T33" i="17"/>
  <c r="U33" i="17"/>
  <c r="V33" i="17"/>
  <c r="V30" i="17"/>
  <c r="U30" i="17"/>
  <c r="T30" i="17"/>
  <c r="S30" i="17"/>
  <c r="R30" i="17"/>
  <c r="R20" i="17"/>
  <c r="S20" i="17"/>
  <c r="T20" i="17"/>
  <c r="U20" i="17"/>
  <c r="V20" i="17"/>
  <c r="R21" i="17"/>
  <c r="S21" i="17"/>
  <c r="T21" i="17"/>
  <c r="U21" i="17"/>
  <c r="V21" i="17"/>
  <c r="R22" i="17"/>
  <c r="S22" i="17"/>
  <c r="T22" i="17"/>
  <c r="U22" i="17"/>
  <c r="V22" i="17"/>
  <c r="V19" i="17"/>
  <c r="U19" i="17"/>
  <c r="T19" i="17"/>
  <c r="S19" i="17"/>
  <c r="R19" i="17"/>
  <c r="R8" i="17"/>
  <c r="S8" i="17"/>
  <c r="T8" i="17"/>
  <c r="U8" i="17"/>
  <c r="U66" i="17" s="1"/>
  <c r="AD63" i="2" s="1"/>
  <c r="V8" i="17"/>
  <c r="R9" i="17"/>
  <c r="S9" i="17"/>
  <c r="T9" i="17"/>
  <c r="U9" i="17"/>
  <c r="V9" i="17"/>
  <c r="R10" i="17"/>
  <c r="S10" i="17"/>
  <c r="T10" i="17"/>
  <c r="U10" i="17"/>
  <c r="V10" i="17"/>
  <c r="V7" i="17"/>
  <c r="V66" i="17" s="1"/>
  <c r="U7" i="17"/>
  <c r="T7" i="17"/>
  <c r="S7" i="17"/>
  <c r="R7" i="17"/>
  <c r="R66" i="17" s="1"/>
  <c r="AD60" i="2" s="1"/>
  <c r="M363" i="17"/>
  <c r="N363" i="17"/>
  <c r="O363" i="17"/>
  <c r="P363" i="17"/>
  <c r="Q363" i="17"/>
  <c r="M364" i="17"/>
  <c r="N364" i="17"/>
  <c r="O364" i="17"/>
  <c r="P364" i="17"/>
  <c r="Q364" i="17"/>
  <c r="Q362" i="17"/>
  <c r="P362" i="17"/>
  <c r="O362" i="17"/>
  <c r="N362" i="17"/>
  <c r="M362" i="17"/>
  <c r="M355" i="17"/>
  <c r="N355" i="17"/>
  <c r="O355" i="17"/>
  <c r="P355" i="17"/>
  <c r="Q355" i="17"/>
  <c r="M356" i="17"/>
  <c r="N356" i="17"/>
  <c r="O356" i="17"/>
  <c r="P356" i="17"/>
  <c r="Q356" i="17"/>
  <c r="M357" i="17"/>
  <c r="N357" i="17"/>
  <c r="O357" i="17"/>
  <c r="P357" i="17"/>
  <c r="Q357" i="17"/>
  <c r="Q354" i="17"/>
  <c r="P354" i="17"/>
  <c r="O354" i="17"/>
  <c r="N354" i="17"/>
  <c r="M354" i="17"/>
  <c r="M323" i="17"/>
  <c r="N323" i="17"/>
  <c r="O323" i="17"/>
  <c r="P323" i="17"/>
  <c r="Q323" i="17"/>
  <c r="M324" i="17"/>
  <c r="N324" i="17"/>
  <c r="O324" i="17"/>
  <c r="P324" i="17"/>
  <c r="Q324" i="17"/>
  <c r="M325" i="17"/>
  <c r="N325" i="17"/>
  <c r="N383" i="17" s="1"/>
  <c r="AA61" i="2" s="1"/>
  <c r="O325" i="17"/>
  <c r="P325" i="17"/>
  <c r="Q325" i="17"/>
  <c r="Q322" i="17"/>
  <c r="P322" i="17"/>
  <c r="O322" i="17"/>
  <c r="N322" i="17"/>
  <c r="M322" i="17"/>
  <c r="M302" i="17"/>
  <c r="N302" i="17"/>
  <c r="O302" i="17"/>
  <c r="P302" i="17"/>
  <c r="Q302" i="17"/>
  <c r="M303" i="17"/>
  <c r="N303" i="17"/>
  <c r="O303" i="17"/>
  <c r="P303" i="17"/>
  <c r="Q303" i="17"/>
  <c r="Q301" i="17"/>
  <c r="P301" i="17"/>
  <c r="O301" i="17"/>
  <c r="N301" i="17"/>
  <c r="M301" i="17"/>
  <c r="M285" i="17"/>
  <c r="N285" i="17"/>
  <c r="O285" i="17"/>
  <c r="P285" i="17"/>
  <c r="Q285" i="17"/>
  <c r="M286" i="17"/>
  <c r="N286" i="17"/>
  <c r="O286" i="17"/>
  <c r="P286" i="17"/>
  <c r="Q286" i="17"/>
  <c r="M287" i="17"/>
  <c r="N287" i="17"/>
  <c r="O287" i="17"/>
  <c r="P287" i="17"/>
  <c r="Q287" i="17"/>
  <c r="Q284" i="17"/>
  <c r="P284" i="17"/>
  <c r="O284" i="17"/>
  <c r="N284" i="17"/>
  <c r="M284" i="17"/>
  <c r="M255" i="17"/>
  <c r="N255" i="17"/>
  <c r="O255" i="17"/>
  <c r="P255" i="17"/>
  <c r="Q255" i="17"/>
  <c r="M256" i="17"/>
  <c r="N256" i="17"/>
  <c r="O256" i="17"/>
  <c r="P256" i="17"/>
  <c r="Q256" i="17"/>
  <c r="M257" i="17"/>
  <c r="N257" i="17"/>
  <c r="O257" i="17"/>
  <c r="P257" i="17"/>
  <c r="Q257" i="17"/>
  <c r="M258" i="17"/>
  <c r="N258" i="17"/>
  <c r="O258" i="17"/>
  <c r="P258" i="17"/>
  <c r="Q258" i="17"/>
  <c r="M259" i="17"/>
  <c r="N259" i="17"/>
  <c r="O259" i="17"/>
  <c r="P259" i="17"/>
  <c r="Q259" i="17"/>
  <c r="M260" i="17"/>
  <c r="N260" i="17"/>
  <c r="O260" i="17"/>
  <c r="P260" i="17"/>
  <c r="Q260" i="17"/>
  <c r="M261" i="17"/>
  <c r="N261" i="17"/>
  <c r="O261" i="17"/>
  <c r="P261" i="17"/>
  <c r="Q261" i="17"/>
  <c r="Q254" i="17"/>
  <c r="P254" i="17"/>
  <c r="O254" i="17"/>
  <c r="O319" i="17" s="1"/>
  <c r="Z62" i="2" s="1"/>
  <c r="N254" i="17"/>
  <c r="M254" i="17"/>
  <c r="M226" i="17"/>
  <c r="N226" i="17"/>
  <c r="O226" i="17"/>
  <c r="P226" i="17"/>
  <c r="Q226" i="17"/>
  <c r="M227" i="17"/>
  <c r="N227" i="17"/>
  <c r="O227" i="17"/>
  <c r="P227" i="17"/>
  <c r="Q227" i="17"/>
  <c r="M228" i="17"/>
  <c r="N228" i="17"/>
  <c r="O228" i="17"/>
  <c r="P228" i="17"/>
  <c r="Q228" i="17"/>
  <c r="Q225" i="17"/>
  <c r="P225" i="17"/>
  <c r="O225" i="17"/>
  <c r="N225" i="17"/>
  <c r="M225" i="17"/>
  <c r="M190" i="17"/>
  <c r="M247" i="17" s="1"/>
  <c r="Y60" i="2" s="1"/>
  <c r="N190" i="17"/>
  <c r="N247" i="17" s="1"/>
  <c r="Y61" i="2" s="1"/>
  <c r="O190" i="17"/>
  <c r="P190" i="17"/>
  <c r="Q190" i="17"/>
  <c r="M191" i="17"/>
  <c r="N191" i="17"/>
  <c r="O191" i="17"/>
  <c r="P191" i="17"/>
  <c r="Q191" i="17"/>
  <c r="M192" i="17"/>
  <c r="N192" i="17"/>
  <c r="O192" i="17"/>
  <c r="P192" i="17"/>
  <c r="Q192" i="17"/>
  <c r="Q189" i="17"/>
  <c r="P189" i="17"/>
  <c r="O189" i="17"/>
  <c r="O247" i="17" s="1"/>
  <c r="Y62" i="2" s="1"/>
  <c r="N189" i="17"/>
  <c r="M189" i="17"/>
  <c r="M170" i="17"/>
  <c r="N170" i="17"/>
  <c r="O170" i="17"/>
  <c r="P170" i="17"/>
  <c r="Q170" i="17"/>
  <c r="M171" i="17"/>
  <c r="N171" i="17"/>
  <c r="O171" i="17"/>
  <c r="P171" i="17"/>
  <c r="Q171" i="17"/>
  <c r="Q169" i="17"/>
  <c r="P169" i="17"/>
  <c r="O169" i="17"/>
  <c r="N169" i="17"/>
  <c r="M169" i="17"/>
  <c r="M163" i="17"/>
  <c r="N163" i="17"/>
  <c r="O163" i="17"/>
  <c r="P163" i="17"/>
  <c r="Q163" i="17"/>
  <c r="M164" i="17"/>
  <c r="N164" i="17"/>
  <c r="O164" i="17"/>
  <c r="P164" i="17"/>
  <c r="Q164" i="17"/>
  <c r="M165" i="17"/>
  <c r="N165" i="17"/>
  <c r="O165" i="17"/>
  <c r="P165" i="17"/>
  <c r="Q165" i="17"/>
  <c r="Q162" i="17"/>
  <c r="P162" i="17"/>
  <c r="O162" i="17"/>
  <c r="N162" i="17"/>
  <c r="M162" i="17"/>
  <c r="M132" i="17"/>
  <c r="N132" i="17"/>
  <c r="O132" i="17"/>
  <c r="P132" i="17"/>
  <c r="Q132" i="17"/>
  <c r="M133" i="17"/>
  <c r="N133" i="17"/>
  <c r="O133" i="17"/>
  <c r="P133" i="17"/>
  <c r="Q133" i="17"/>
  <c r="M134" i="17"/>
  <c r="N134" i="17"/>
  <c r="O134" i="17"/>
  <c r="P134" i="17"/>
  <c r="P186" i="17" s="1"/>
  <c r="X63" i="2" s="1"/>
  <c r="Q134" i="17"/>
  <c r="M135" i="17"/>
  <c r="N135" i="17"/>
  <c r="O135" i="17"/>
  <c r="P135" i="17"/>
  <c r="Q135" i="17"/>
  <c r="M136" i="17"/>
  <c r="N136" i="17"/>
  <c r="O136" i="17"/>
  <c r="P136" i="17"/>
  <c r="Q136" i="17"/>
  <c r="M137" i="17"/>
  <c r="N137" i="17"/>
  <c r="O137" i="17"/>
  <c r="P137" i="17"/>
  <c r="Q137" i="17"/>
  <c r="M138" i="17"/>
  <c r="N138" i="17"/>
  <c r="O138" i="17"/>
  <c r="P138" i="17"/>
  <c r="Q138" i="17"/>
  <c r="Q131" i="17"/>
  <c r="P131" i="17"/>
  <c r="O131" i="17"/>
  <c r="N131" i="17"/>
  <c r="N186" i="17" s="1"/>
  <c r="X61" i="2" s="1"/>
  <c r="M131" i="17"/>
  <c r="M110" i="17"/>
  <c r="N110" i="17"/>
  <c r="O110" i="17"/>
  <c r="P110" i="17"/>
  <c r="Q110" i="17"/>
  <c r="M111" i="17"/>
  <c r="N111" i="17"/>
  <c r="O111" i="17"/>
  <c r="P111" i="17"/>
  <c r="Q111" i="17"/>
  <c r="M112" i="17"/>
  <c r="N112" i="17"/>
  <c r="O112" i="17"/>
  <c r="P112" i="17"/>
  <c r="Q112" i="17"/>
  <c r="Q109" i="17"/>
  <c r="P109" i="17"/>
  <c r="O109" i="17"/>
  <c r="N109" i="17"/>
  <c r="M109" i="17"/>
  <c r="M102" i="17"/>
  <c r="N102" i="17"/>
  <c r="O102" i="17"/>
  <c r="P102" i="17"/>
  <c r="Q102" i="17"/>
  <c r="M103" i="17"/>
  <c r="N103" i="17"/>
  <c r="O103" i="17"/>
  <c r="P103" i="17"/>
  <c r="Q103" i="17"/>
  <c r="M104" i="17"/>
  <c r="N104" i="17"/>
  <c r="O104" i="17"/>
  <c r="P104" i="17"/>
  <c r="Q104" i="17"/>
  <c r="Q101" i="17"/>
  <c r="P101" i="17"/>
  <c r="O101" i="17"/>
  <c r="N101" i="17"/>
  <c r="M101" i="17"/>
  <c r="M74" i="17"/>
  <c r="N74" i="17"/>
  <c r="O74" i="17"/>
  <c r="P74" i="17"/>
  <c r="Q74" i="17"/>
  <c r="M75" i="17"/>
  <c r="N75" i="17"/>
  <c r="O75" i="17"/>
  <c r="P75" i="17"/>
  <c r="Q75" i="17"/>
  <c r="Q124" i="17" s="1"/>
  <c r="W64" i="2" s="1"/>
  <c r="M76" i="17"/>
  <c r="N76" i="17"/>
  <c r="O76" i="17"/>
  <c r="P76" i="17"/>
  <c r="P124" i="17" s="1"/>
  <c r="W63" i="2" s="1"/>
  <c r="Q76" i="17"/>
  <c r="Q73" i="17"/>
  <c r="P73" i="17"/>
  <c r="O73" i="17"/>
  <c r="N73" i="17"/>
  <c r="M73" i="17"/>
  <c r="M48" i="17"/>
  <c r="N48" i="17"/>
  <c r="O48" i="17"/>
  <c r="P48" i="17"/>
  <c r="Q48" i="17"/>
  <c r="M49" i="17"/>
  <c r="N49" i="17"/>
  <c r="O49" i="17"/>
  <c r="P49" i="17"/>
  <c r="Q49" i="17"/>
  <c r="M50" i="17"/>
  <c r="N50" i="17"/>
  <c r="O50" i="17"/>
  <c r="P50" i="17"/>
  <c r="Q50" i="17"/>
  <c r="Q47" i="17"/>
  <c r="P47" i="17"/>
  <c r="O47" i="17"/>
  <c r="N47" i="17"/>
  <c r="M47" i="17"/>
  <c r="M12" i="17"/>
  <c r="N12" i="17"/>
  <c r="O12" i="17"/>
  <c r="P12" i="17"/>
  <c r="Q12" i="17"/>
  <c r="M13" i="17"/>
  <c r="N13" i="17"/>
  <c r="O13" i="17"/>
  <c r="P13" i="17"/>
  <c r="Q13" i="17"/>
  <c r="M14" i="17"/>
  <c r="N14" i="17"/>
  <c r="O14" i="17"/>
  <c r="P14" i="17"/>
  <c r="Q14" i="17"/>
  <c r="M15" i="17"/>
  <c r="N15" i="17"/>
  <c r="O15" i="17"/>
  <c r="P15" i="17"/>
  <c r="Q15" i="17"/>
  <c r="M16" i="17"/>
  <c r="N16" i="17"/>
  <c r="O16" i="17"/>
  <c r="P16" i="17"/>
  <c r="Q16" i="17"/>
  <c r="M17" i="17"/>
  <c r="N17" i="17"/>
  <c r="O17" i="17"/>
  <c r="P17" i="17"/>
  <c r="Q17" i="17"/>
  <c r="M18" i="17"/>
  <c r="N18" i="17"/>
  <c r="O18" i="17"/>
  <c r="P18" i="17"/>
  <c r="Q18" i="17"/>
  <c r="Q11" i="17"/>
  <c r="P11" i="17"/>
  <c r="O11" i="17"/>
  <c r="N11" i="17"/>
  <c r="N66" i="17" s="1"/>
  <c r="V61" i="2" s="1"/>
  <c r="M11" i="17"/>
  <c r="W242" i="16"/>
  <c r="X242" i="16"/>
  <c r="Y242" i="16"/>
  <c r="Z242" i="16"/>
  <c r="AA242" i="16"/>
  <c r="W243" i="16"/>
  <c r="X243" i="16"/>
  <c r="Y243" i="16"/>
  <c r="Z243" i="16"/>
  <c r="AA243" i="16"/>
  <c r="W244" i="16"/>
  <c r="X244" i="16"/>
  <c r="Y244" i="16"/>
  <c r="Z244" i="16"/>
  <c r="AA244" i="16"/>
  <c r="W245" i="16"/>
  <c r="X245" i="16"/>
  <c r="Y245" i="16"/>
  <c r="Z245" i="16"/>
  <c r="AA245" i="16"/>
  <c r="W246" i="16"/>
  <c r="X246" i="16"/>
  <c r="Y246" i="16"/>
  <c r="Z246" i="16"/>
  <c r="AA246" i="16"/>
  <c r="W247" i="16"/>
  <c r="X247" i="16"/>
  <c r="Y247" i="16"/>
  <c r="Z247" i="16"/>
  <c r="AA247" i="16"/>
  <c r="W248" i="16"/>
  <c r="X248" i="16"/>
  <c r="Y248" i="16"/>
  <c r="Z248" i="16"/>
  <c r="AA248" i="16"/>
  <c r="W249" i="16"/>
  <c r="X249" i="16"/>
  <c r="Y249" i="16"/>
  <c r="Z249" i="16"/>
  <c r="AA249" i="16"/>
  <c r="W250" i="16"/>
  <c r="X250" i="16"/>
  <c r="Y250" i="16"/>
  <c r="Z250" i="16"/>
  <c r="AA250" i="16"/>
  <c r="W251" i="16"/>
  <c r="X251" i="16"/>
  <c r="Y251" i="16"/>
  <c r="Z251" i="16"/>
  <c r="AA251" i="16"/>
  <c r="W252" i="16"/>
  <c r="X252" i="16"/>
  <c r="Y252" i="16"/>
  <c r="Z252" i="16"/>
  <c r="AA252" i="16"/>
  <c r="AA241" i="16"/>
  <c r="Z241" i="16"/>
  <c r="Y241" i="16"/>
  <c r="X241" i="16"/>
  <c r="W241" i="16"/>
  <c r="W208" i="16"/>
  <c r="X208" i="16"/>
  <c r="Y208" i="16"/>
  <c r="Z208" i="16"/>
  <c r="AA208" i="16"/>
  <c r="W209" i="16"/>
  <c r="X209" i="16"/>
  <c r="Y209" i="16"/>
  <c r="Z209" i="16"/>
  <c r="AA209" i="16"/>
  <c r="W210" i="16"/>
  <c r="X210" i="16"/>
  <c r="Y210" i="16"/>
  <c r="Z210" i="16"/>
  <c r="AA210" i="16"/>
  <c r="W211" i="16"/>
  <c r="X211" i="16"/>
  <c r="Y211" i="16"/>
  <c r="Z211" i="16"/>
  <c r="AA211" i="16"/>
  <c r="W212" i="16"/>
  <c r="X212" i="16"/>
  <c r="Y212" i="16"/>
  <c r="Z212" i="16"/>
  <c r="AA212" i="16"/>
  <c r="W213" i="16"/>
  <c r="X213" i="16"/>
  <c r="Y213" i="16"/>
  <c r="Z213" i="16"/>
  <c r="AA213" i="16"/>
  <c r="W214" i="16"/>
  <c r="X214" i="16"/>
  <c r="Y214" i="16"/>
  <c r="Z214" i="16"/>
  <c r="AA214" i="16"/>
  <c r="W215" i="16"/>
  <c r="X215" i="16"/>
  <c r="Y215" i="16"/>
  <c r="Z215" i="16"/>
  <c r="AA215" i="16"/>
  <c r="W216" i="16"/>
  <c r="X216" i="16"/>
  <c r="Y216" i="16"/>
  <c r="Z216" i="16"/>
  <c r="AA216" i="16"/>
  <c r="W217" i="16"/>
  <c r="X217" i="16"/>
  <c r="Y217" i="16"/>
  <c r="Z217" i="16"/>
  <c r="AA217" i="16"/>
  <c r="W218" i="16"/>
  <c r="X218" i="16"/>
  <c r="Y218" i="16"/>
  <c r="Z218" i="16"/>
  <c r="AA218" i="16"/>
  <c r="W219" i="16"/>
  <c r="X219" i="16"/>
  <c r="Y219" i="16"/>
  <c r="Z219" i="16"/>
  <c r="AA219" i="16"/>
  <c r="W220" i="16"/>
  <c r="X220" i="16"/>
  <c r="Y220" i="16"/>
  <c r="Z220" i="16"/>
  <c r="AA220" i="16"/>
  <c r="AA207" i="16"/>
  <c r="Z207" i="16"/>
  <c r="Z254" i="16" s="1"/>
  <c r="Y207" i="16"/>
  <c r="X207" i="16"/>
  <c r="W207" i="16"/>
  <c r="W173" i="16"/>
  <c r="X173" i="16"/>
  <c r="Y173" i="16"/>
  <c r="Z173" i="16"/>
  <c r="AA173" i="16"/>
  <c r="W174" i="16"/>
  <c r="X174" i="16"/>
  <c r="Y174" i="16"/>
  <c r="Z174" i="16"/>
  <c r="AA174" i="16"/>
  <c r="W175" i="16"/>
  <c r="X175" i="16"/>
  <c r="Y175" i="16"/>
  <c r="Z175" i="16"/>
  <c r="AA175" i="16"/>
  <c r="W176" i="16"/>
  <c r="X176" i="16"/>
  <c r="Y176" i="16"/>
  <c r="Z176" i="16"/>
  <c r="AA176" i="16"/>
  <c r="W177" i="16"/>
  <c r="X177" i="16"/>
  <c r="Y177" i="16"/>
  <c r="Z177" i="16"/>
  <c r="AA177" i="16"/>
  <c r="W178" i="16"/>
  <c r="X178" i="16"/>
  <c r="Y178" i="16"/>
  <c r="Z178" i="16"/>
  <c r="AA178" i="16"/>
  <c r="W179" i="16"/>
  <c r="X179" i="16"/>
  <c r="Y179" i="16"/>
  <c r="Z179" i="16"/>
  <c r="AA179" i="16"/>
  <c r="W180" i="16"/>
  <c r="X180" i="16"/>
  <c r="Y180" i="16"/>
  <c r="Z180" i="16"/>
  <c r="AA180" i="16"/>
  <c r="W181" i="16"/>
  <c r="X181" i="16"/>
  <c r="Y181" i="16"/>
  <c r="Z181" i="16"/>
  <c r="AA181" i="16"/>
  <c r="W182" i="16"/>
  <c r="X182" i="16"/>
  <c r="Y182" i="16"/>
  <c r="Z182" i="16"/>
  <c r="AA182" i="16"/>
  <c r="AA172" i="16"/>
  <c r="Z172" i="16"/>
  <c r="Y172" i="16"/>
  <c r="X172" i="16"/>
  <c r="W172" i="16"/>
  <c r="W138" i="16"/>
  <c r="W185" i="16" s="1"/>
  <c r="AN30" i="2" s="1"/>
  <c r="X138" i="16"/>
  <c r="Y138" i="16"/>
  <c r="Z138" i="16"/>
  <c r="AA138" i="16"/>
  <c r="AA185" i="16" s="1"/>
  <c r="AN34" i="2" s="1"/>
  <c r="W139" i="16"/>
  <c r="X139" i="16"/>
  <c r="Y139" i="16"/>
  <c r="Z139" i="16"/>
  <c r="AA139" i="16"/>
  <c r="W140" i="16"/>
  <c r="X140" i="16"/>
  <c r="Y140" i="16"/>
  <c r="Z140" i="16"/>
  <c r="AA140" i="16"/>
  <c r="W141" i="16"/>
  <c r="X141" i="16"/>
  <c r="Y141" i="16"/>
  <c r="Z141" i="16"/>
  <c r="AA141" i="16"/>
  <c r="W142" i="16"/>
  <c r="X142" i="16"/>
  <c r="Y142" i="16"/>
  <c r="Z142" i="16"/>
  <c r="AA142" i="16"/>
  <c r="W143" i="16"/>
  <c r="X143" i="16"/>
  <c r="Y143" i="16"/>
  <c r="Z143" i="16"/>
  <c r="AA143" i="16"/>
  <c r="W144" i="16"/>
  <c r="X144" i="16"/>
  <c r="Y144" i="16"/>
  <c r="Z144" i="16"/>
  <c r="AA144" i="16"/>
  <c r="W145" i="16"/>
  <c r="X145" i="16"/>
  <c r="Y145" i="16"/>
  <c r="Z145" i="16"/>
  <c r="AA145" i="16"/>
  <c r="W146" i="16"/>
  <c r="X146" i="16"/>
  <c r="Y146" i="16"/>
  <c r="Z146" i="16"/>
  <c r="AA146" i="16"/>
  <c r="W147" i="16"/>
  <c r="X147" i="16"/>
  <c r="Y147" i="16"/>
  <c r="Z147" i="16"/>
  <c r="AA147" i="16"/>
  <c r="W148" i="16"/>
  <c r="X148" i="16"/>
  <c r="Y148" i="16"/>
  <c r="Z148" i="16"/>
  <c r="AA148" i="16"/>
  <c r="W149" i="16"/>
  <c r="X149" i="16"/>
  <c r="Y149" i="16"/>
  <c r="Z149" i="16"/>
  <c r="AA149" i="16"/>
  <c r="W150" i="16"/>
  <c r="X150" i="16"/>
  <c r="Y150" i="16"/>
  <c r="Z150" i="16"/>
  <c r="AA150" i="16"/>
  <c r="W151" i="16"/>
  <c r="X151" i="16"/>
  <c r="Y151" i="16"/>
  <c r="Z151" i="16"/>
  <c r="AA151" i="16"/>
  <c r="AA137" i="16"/>
  <c r="Z137" i="16"/>
  <c r="Y137" i="16"/>
  <c r="Y185" i="16" s="1"/>
  <c r="AN32" i="2" s="1"/>
  <c r="X137" i="16"/>
  <c r="X185" i="16" s="1"/>
  <c r="AN31" i="2" s="1"/>
  <c r="W137" i="16"/>
  <c r="W108" i="16"/>
  <c r="X108" i="16"/>
  <c r="Y108" i="16"/>
  <c r="Z108" i="16"/>
  <c r="AA108" i="16"/>
  <c r="W109" i="16"/>
  <c r="X109" i="16"/>
  <c r="Y109" i="16"/>
  <c r="Z109" i="16"/>
  <c r="AA109" i="16"/>
  <c r="W110" i="16"/>
  <c r="X110" i="16"/>
  <c r="Y110" i="16"/>
  <c r="Z110" i="16"/>
  <c r="AA110" i="16"/>
  <c r="W111" i="16"/>
  <c r="X111" i="16"/>
  <c r="Y111" i="16"/>
  <c r="Z111" i="16"/>
  <c r="AA111" i="16"/>
  <c r="W112" i="16"/>
  <c r="X112" i="16"/>
  <c r="Y112" i="16"/>
  <c r="Z112" i="16"/>
  <c r="AA112" i="16"/>
  <c r="W113" i="16"/>
  <c r="X113" i="16"/>
  <c r="Y113" i="16"/>
  <c r="Z113" i="16"/>
  <c r="AA113" i="16"/>
  <c r="AA107" i="16"/>
  <c r="Z107" i="16"/>
  <c r="Y107" i="16"/>
  <c r="X107" i="16"/>
  <c r="W107" i="16"/>
  <c r="W82" i="16"/>
  <c r="X82" i="16"/>
  <c r="Y82" i="16"/>
  <c r="Z82" i="16"/>
  <c r="AA82" i="16"/>
  <c r="W83" i="16"/>
  <c r="X83" i="16"/>
  <c r="Y83" i="16"/>
  <c r="Z83" i="16"/>
  <c r="AA83" i="16"/>
  <c r="W84" i="16"/>
  <c r="X84" i="16"/>
  <c r="Y84" i="16"/>
  <c r="Z84" i="16"/>
  <c r="AA84" i="16"/>
  <c r="W85" i="16"/>
  <c r="X85" i="16"/>
  <c r="Y85" i="16"/>
  <c r="Z85" i="16"/>
  <c r="AA85" i="16"/>
  <c r="W86" i="16"/>
  <c r="X86" i="16"/>
  <c r="Y86" i="16"/>
  <c r="Z86" i="16"/>
  <c r="AA86" i="16"/>
  <c r="W87" i="16"/>
  <c r="X87" i="16"/>
  <c r="Y87" i="16"/>
  <c r="Z87" i="16"/>
  <c r="AA87" i="16"/>
  <c r="AA81" i="16"/>
  <c r="Z81" i="16"/>
  <c r="Z117" i="16" s="1"/>
  <c r="AM33" i="2" s="1"/>
  <c r="Y81" i="16"/>
  <c r="X81" i="16"/>
  <c r="W81" i="16"/>
  <c r="W55" i="16"/>
  <c r="X55" i="16"/>
  <c r="Y55" i="16"/>
  <c r="Z55" i="16"/>
  <c r="AA55" i="16"/>
  <c r="W56" i="16"/>
  <c r="X56" i="16"/>
  <c r="Y56" i="16"/>
  <c r="Z56" i="16"/>
  <c r="AA56" i="16"/>
  <c r="W57" i="16"/>
  <c r="X57" i="16"/>
  <c r="Y57" i="16"/>
  <c r="Z57" i="16"/>
  <c r="AA57" i="16"/>
  <c r="W58" i="16"/>
  <c r="X58" i="16"/>
  <c r="Y58" i="16"/>
  <c r="Z58" i="16"/>
  <c r="AA58" i="16"/>
  <c r="W59" i="16"/>
  <c r="X59" i="16"/>
  <c r="Y59" i="16"/>
  <c r="Z59" i="16"/>
  <c r="AA59" i="16"/>
  <c r="W60" i="16"/>
  <c r="X60" i="16"/>
  <c r="Y60" i="16"/>
  <c r="Z60" i="16"/>
  <c r="AA60" i="16"/>
  <c r="AA54" i="16"/>
  <c r="Z54" i="16"/>
  <c r="Y54" i="16"/>
  <c r="X54" i="16"/>
  <c r="W54" i="16"/>
  <c r="W22" i="16"/>
  <c r="X22" i="16"/>
  <c r="Y22" i="16"/>
  <c r="Z22" i="16"/>
  <c r="AA22" i="16"/>
  <c r="W23" i="16"/>
  <c r="X23" i="16"/>
  <c r="Y23" i="16"/>
  <c r="Z23" i="16"/>
  <c r="AA23" i="16"/>
  <c r="W24" i="16"/>
  <c r="X24" i="16"/>
  <c r="Y24" i="16"/>
  <c r="Z24" i="16"/>
  <c r="AA24" i="16"/>
  <c r="W25" i="16"/>
  <c r="X25" i="16"/>
  <c r="Y25" i="16"/>
  <c r="Z25" i="16"/>
  <c r="AA25" i="16"/>
  <c r="W26" i="16"/>
  <c r="X26" i="16"/>
  <c r="Y26" i="16"/>
  <c r="Z26" i="16"/>
  <c r="AA26" i="16"/>
  <c r="W27" i="16"/>
  <c r="X27" i="16"/>
  <c r="Y27" i="16"/>
  <c r="Z27" i="16"/>
  <c r="AA27" i="16"/>
  <c r="W28" i="16"/>
  <c r="X28" i="16"/>
  <c r="Y28" i="16"/>
  <c r="Z28" i="16"/>
  <c r="AA28" i="16"/>
  <c r="W29" i="16"/>
  <c r="X29" i="16"/>
  <c r="Y29" i="16"/>
  <c r="Z29" i="16"/>
  <c r="AA29" i="16"/>
  <c r="W30" i="16"/>
  <c r="X30" i="16"/>
  <c r="Y30" i="16"/>
  <c r="Z30" i="16"/>
  <c r="AA30" i="16"/>
  <c r="W31" i="16"/>
  <c r="X31" i="16"/>
  <c r="Y31" i="16"/>
  <c r="Z31" i="16"/>
  <c r="AA31" i="16"/>
  <c r="W32" i="16"/>
  <c r="X32" i="16"/>
  <c r="Y32" i="16"/>
  <c r="Z32" i="16"/>
  <c r="AA32" i="16"/>
  <c r="W33" i="16"/>
  <c r="X33" i="16"/>
  <c r="Y33" i="16"/>
  <c r="Z33" i="16"/>
  <c r="AA33" i="16"/>
  <c r="W34" i="16"/>
  <c r="X34" i="16"/>
  <c r="Y34" i="16"/>
  <c r="Z34" i="16"/>
  <c r="AA34" i="16"/>
  <c r="AA21" i="16"/>
  <c r="Z21" i="16"/>
  <c r="Y21" i="16"/>
  <c r="X21" i="16"/>
  <c r="W21" i="16"/>
  <c r="W64" i="16" s="1"/>
  <c r="AL30" i="2" s="1"/>
  <c r="R242" i="16"/>
  <c r="S242" i="16"/>
  <c r="T242" i="16"/>
  <c r="U242" i="16"/>
  <c r="V242" i="16"/>
  <c r="R243" i="16"/>
  <c r="S243" i="16"/>
  <c r="T243" i="16"/>
  <c r="U243" i="16"/>
  <c r="V243" i="16"/>
  <c r="R244" i="16"/>
  <c r="S244" i="16"/>
  <c r="T244" i="16"/>
  <c r="U244" i="16"/>
  <c r="V244" i="16"/>
  <c r="R245" i="16"/>
  <c r="S245" i="16"/>
  <c r="T245" i="16"/>
  <c r="U245" i="16"/>
  <c r="V245" i="16"/>
  <c r="R246" i="16"/>
  <c r="S246" i="16"/>
  <c r="T246" i="16"/>
  <c r="U246" i="16"/>
  <c r="V246" i="16"/>
  <c r="R247" i="16"/>
  <c r="S247" i="16"/>
  <c r="T247" i="16"/>
  <c r="U247" i="16"/>
  <c r="V247" i="16"/>
  <c r="R248" i="16"/>
  <c r="S248" i="16"/>
  <c r="T248" i="16"/>
  <c r="U248" i="16"/>
  <c r="V248" i="16"/>
  <c r="R249" i="16"/>
  <c r="S249" i="16"/>
  <c r="T249" i="16"/>
  <c r="U249" i="16"/>
  <c r="V249" i="16"/>
  <c r="R250" i="16"/>
  <c r="S250" i="16"/>
  <c r="T250" i="16"/>
  <c r="U250" i="16"/>
  <c r="V250" i="16"/>
  <c r="R251" i="16"/>
  <c r="S251" i="16"/>
  <c r="T251" i="16"/>
  <c r="U251" i="16"/>
  <c r="V251" i="16"/>
  <c r="R252" i="16"/>
  <c r="S252" i="16"/>
  <c r="T252" i="16"/>
  <c r="U252" i="16"/>
  <c r="V252" i="16"/>
  <c r="V241" i="16"/>
  <c r="U241" i="16"/>
  <c r="T241" i="16"/>
  <c r="S241" i="16"/>
  <c r="R241" i="16"/>
  <c r="R226" i="16"/>
  <c r="S226" i="16"/>
  <c r="T226" i="16"/>
  <c r="U226" i="16"/>
  <c r="V226" i="16"/>
  <c r="R227" i="16"/>
  <c r="S227" i="16"/>
  <c r="T227" i="16"/>
  <c r="U227" i="16"/>
  <c r="V227" i="16"/>
  <c r="R228" i="16"/>
  <c r="S228" i="16"/>
  <c r="T228" i="16"/>
  <c r="U228" i="16"/>
  <c r="V228" i="16"/>
  <c r="R229" i="16"/>
  <c r="S229" i="16"/>
  <c r="T229" i="16"/>
  <c r="U229" i="16"/>
  <c r="V229" i="16"/>
  <c r="R230" i="16"/>
  <c r="S230" i="16"/>
  <c r="T230" i="16"/>
  <c r="U230" i="16"/>
  <c r="V230" i="16"/>
  <c r="R231" i="16"/>
  <c r="S231" i="16"/>
  <c r="T231" i="16"/>
  <c r="U231" i="16"/>
  <c r="V231" i="16"/>
  <c r="R232" i="16"/>
  <c r="S232" i="16"/>
  <c r="T232" i="16"/>
  <c r="U232" i="16"/>
  <c r="V232" i="16"/>
  <c r="R233" i="16"/>
  <c r="S233" i="16"/>
  <c r="T233" i="16"/>
  <c r="U233" i="16"/>
  <c r="V233" i="16"/>
  <c r="R234" i="16"/>
  <c r="S234" i="16"/>
  <c r="T234" i="16"/>
  <c r="U234" i="16"/>
  <c r="V234" i="16"/>
  <c r="R235" i="16"/>
  <c r="S235" i="16"/>
  <c r="T235" i="16"/>
  <c r="U235" i="16"/>
  <c r="V235" i="16"/>
  <c r="R236" i="16"/>
  <c r="S236" i="16"/>
  <c r="T236" i="16"/>
  <c r="U236" i="16"/>
  <c r="V236" i="16"/>
  <c r="V225" i="16"/>
  <c r="U225" i="16"/>
  <c r="T225" i="16"/>
  <c r="S225" i="16"/>
  <c r="R225" i="16"/>
  <c r="R208" i="16"/>
  <c r="S208" i="16"/>
  <c r="T208" i="16"/>
  <c r="U208" i="16"/>
  <c r="V208" i="16"/>
  <c r="R209" i="16"/>
  <c r="S209" i="16"/>
  <c r="T209" i="16"/>
  <c r="U209" i="16"/>
  <c r="V209" i="16"/>
  <c r="R210" i="16"/>
  <c r="S210" i="16"/>
  <c r="T210" i="16"/>
  <c r="U210" i="16"/>
  <c r="V210" i="16"/>
  <c r="R211" i="16"/>
  <c r="S211" i="16"/>
  <c r="T211" i="16"/>
  <c r="U211" i="16"/>
  <c r="V211" i="16"/>
  <c r="R212" i="16"/>
  <c r="S212" i="16"/>
  <c r="T212" i="16"/>
  <c r="U212" i="16"/>
  <c r="V212" i="16"/>
  <c r="R213" i="16"/>
  <c r="S213" i="16"/>
  <c r="T213" i="16"/>
  <c r="U213" i="16"/>
  <c r="V213" i="16"/>
  <c r="R214" i="16"/>
  <c r="S214" i="16"/>
  <c r="T214" i="16"/>
  <c r="U214" i="16"/>
  <c r="V214" i="16"/>
  <c r="R215" i="16"/>
  <c r="S215" i="16"/>
  <c r="T215" i="16"/>
  <c r="U215" i="16"/>
  <c r="V215" i="16"/>
  <c r="R216" i="16"/>
  <c r="S216" i="16"/>
  <c r="T216" i="16"/>
  <c r="U216" i="16"/>
  <c r="V216" i="16"/>
  <c r="R217" i="16"/>
  <c r="S217" i="16"/>
  <c r="T217" i="16"/>
  <c r="U217" i="16"/>
  <c r="V217" i="16"/>
  <c r="R218" i="16"/>
  <c r="S218" i="16"/>
  <c r="T218" i="16"/>
  <c r="U218" i="16"/>
  <c r="V218" i="16"/>
  <c r="R219" i="16"/>
  <c r="S219" i="16"/>
  <c r="T219" i="16"/>
  <c r="U219" i="16"/>
  <c r="V219" i="16"/>
  <c r="R220" i="16"/>
  <c r="S220" i="16"/>
  <c r="T220" i="16"/>
  <c r="U220" i="16"/>
  <c r="V220" i="16"/>
  <c r="V207" i="16"/>
  <c r="U207" i="16"/>
  <c r="T207" i="16"/>
  <c r="S207" i="16"/>
  <c r="R207" i="16"/>
  <c r="R189" i="16"/>
  <c r="S189" i="16"/>
  <c r="T189" i="16"/>
  <c r="U189" i="16"/>
  <c r="V189" i="16"/>
  <c r="R190" i="16"/>
  <c r="S190" i="16"/>
  <c r="T190" i="16"/>
  <c r="U190" i="16"/>
  <c r="V190" i="16"/>
  <c r="R191" i="16"/>
  <c r="S191" i="16"/>
  <c r="T191" i="16"/>
  <c r="U191" i="16"/>
  <c r="V191" i="16"/>
  <c r="R192" i="16"/>
  <c r="S192" i="16"/>
  <c r="T192" i="16"/>
  <c r="U192" i="16"/>
  <c r="V192" i="16"/>
  <c r="R193" i="16"/>
  <c r="S193" i="16"/>
  <c r="T193" i="16"/>
  <c r="U193" i="16"/>
  <c r="V193" i="16"/>
  <c r="R194" i="16"/>
  <c r="S194" i="16"/>
  <c r="T194" i="16"/>
  <c r="U194" i="16"/>
  <c r="V194" i="16"/>
  <c r="R195" i="16"/>
  <c r="S195" i="16"/>
  <c r="T195" i="16"/>
  <c r="U195" i="16"/>
  <c r="V195" i="16"/>
  <c r="R196" i="16"/>
  <c r="S196" i="16"/>
  <c r="T196" i="16"/>
  <c r="U196" i="16"/>
  <c r="V196" i="16"/>
  <c r="R197" i="16"/>
  <c r="S197" i="16"/>
  <c r="T197" i="16"/>
  <c r="U197" i="16"/>
  <c r="V197" i="16"/>
  <c r="R198" i="16"/>
  <c r="S198" i="16"/>
  <c r="T198" i="16"/>
  <c r="U198" i="16"/>
  <c r="V198" i="16"/>
  <c r="R199" i="16"/>
  <c r="S199" i="16"/>
  <c r="T199" i="16"/>
  <c r="U199" i="16"/>
  <c r="V199" i="16"/>
  <c r="R200" i="16"/>
  <c r="S200" i="16"/>
  <c r="T200" i="16"/>
  <c r="U200" i="16"/>
  <c r="V200" i="16"/>
  <c r="R201" i="16"/>
  <c r="S201" i="16"/>
  <c r="T201" i="16"/>
  <c r="U201" i="16"/>
  <c r="V201" i="16"/>
  <c r="V188" i="16"/>
  <c r="V254" i="16" s="1"/>
  <c r="AG34" i="2" s="1"/>
  <c r="U188" i="16"/>
  <c r="T188" i="16"/>
  <c r="S188" i="16"/>
  <c r="R188" i="16"/>
  <c r="R254" i="16" s="1"/>
  <c r="R173" i="16"/>
  <c r="S173" i="16"/>
  <c r="T173" i="16"/>
  <c r="U173" i="16"/>
  <c r="V173" i="16"/>
  <c r="R174" i="16"/>
  <c r="S174" i="16"/>
  <c r="T174" i="16"/>
  <c r="U174" i="16"/>
  <c r="V174" i="16"/>
  <c r="R175" i="16"/>
  <c r="S175" i="16"/>
  <c r="T175" i="16"/>
  <c r="U175" i="16"/>
  <c r="V175" i="16"/>
  <c r="R176" i="16"/>
  <c r="S176" i="16"/>
  <c r="T176" i="16"/>
  <c r="U176" i="16"/>
  <c r="V176" i="16"/>
  <c r="R177" i="16"/>
  <c r="S177" i="16"/>
  <c r="T177" i="16"/>
  <c r="U177" i="16"/>
  <c r="V177" i="16"/>
  <c r="R178" i="16"/>
  <c r="S178" i="16"/>
  <c r="T178" i="16"/>
  <c r="U178" i="16"/>
  <c r="V178" i="16"/>
  <c r="R179" i="16"/>
  <c r="S179" i="16"/>
  <c r="T179" i="16"/>
  <c r="U179" i="16"/>
  <c r="V179" i="16"/>
  <c r="R180" i="16"/>
  <c r="S180" i="16"/>
  <c r="T180" i="16"/>
  <c r="U180" i="16"/>
  <c r="V180" i="16"/>
  <c r="R181" i="16"/>
  <c r="S181" i="16"/>
  <c r="T181" i="16"/>
  <c r="U181" i="16"/>
  <c r="V181" i="16"/>
  <c r="R182" i="16"/>
  <c r="S182" i="16"/>
  <c r="T182" i="16"/>
  <c r="U182" i="16"/>
  <c r="V182" i="16"/>
  <c r="V172" i="16"/>
  <c r="U172" i="16"/>
  <c r="T172" i="16"/>
  <c r="S172" i="16"/>
  <c r="R172" i="16"/>
  <c r="R157" i="16"/>
  <c r="S157" i="16"/>
  <c r="T157" i="16"/>
  <c r="U157" i="16"/>
  <c r="V157" i="16"/>
  <c r="R158" i="16"/>
  <c r="S158" i="16"/>
  <c r="T158" i="16"/>
  <c r="U158" i="16"/>
  <c r="V158" i="16"/>
  <c r="R159" i="16"/>
  <c r="S159" i="16"/>
  <c r="T159" i="16"/>
  <c r="U159" i="16"/>
  <c r="V159" i="16"/>
  <c r="R160" i="16"/>
  <c r="S160" i="16"/>
  <c r="T160" i="16"/>
  <c r="U160" i="16"/>
  <c r="V160" i="16"/>
  <c r="R161" i="16"/>
  <c r="S161" i="16"/>
  <c r="T161" i="16"/>
  <c r="U161" i="16"/>
  <c r="V161" i="16"/>
  <c r="R162" i="16"/>
  <c r="S162" i="16"/>
  <c r="T162" i="16"/>
  <c r="U162" i="16"/>
  <c r="V162" i="16"/>
  <c r="R163" i="16"/>
  <c r="S163" i="16"/>
  <c r="T163" i="16"/>
  <c r="U163" i="16"/>
  <c r="V163" i="16"/>
  <c r="R164" i="16"/>
  <c r="S164" i="16"/>
  <c r="T164" i="16"/>
  <c r="U164" i="16"/>
  <c r="V164" i="16"/>
  <c r="R165" i="16"/>
  <c r="S165" i="16"/>
  <c r="T165" i="16"/>
  <c r="U165" i="16"/>
  <c r="V165" i="16"/>
  <c r="R166" i="16"/>
  <c r="S166" i="16"/>
  <c r="T166" i="16"/>
  <c r="U166" i="16"/>
  <c r="V166" i="16"/>
  <c r="R167" i="16"/>
  <c r="S167" i="16"/>
  <c r="T167" i="16"/>
  <c r="U167" i="16"/>
  <c r="V167" i="16"/>
  <c r="V156" i="16"/>
  <c r="U156" i="16"/>
  <c r="T156" i="16"/>
  <c r="S156" i="16"/>
  <c r="R156" i="16"/>
  <c r="R138" i="16"/>
  <c r="S138" i="16"/>
  <c r="T138" i="16"/>
  <c r="U138" i="16"/>
  <c r="V138" i="16"/>
  <c r="R139" i="16"/>
  <c r="S139" i="16"/>
  <c r="T139" i="16"/>
  <c r="U139" i="16"/>
  <c r="V139" i="16"/>
  <c r="R140" i="16"/>
  <c r="S140" i="16"/>
  <c r="T140" i="16"/>
  <c r="U140" i="16"/>
  <c r="V140" i="16"/>
  <c r="R141" i="16"/>
  <c r="S141" i="16"/>
  <c r="T141" i="16"/>
  <c r="U141" i="16"/>
  <c r="V141" i="16"/>
  <c r="R142" i="16"/>
  <c r="S142" i="16"/>
  <c r="T142" i="16"/>
  <c r="U142" i="16"/>
  <c r="V142" i="16"/>
  <c r="R143" i="16"/>
  <c r="S143" i="16"/>
  <c r="T143" i="16"/>
  <c r="U143" i="16"/>
  <c r="V143" i="16"/>
  <c r="R144" i="16"/>
  <c r="S144" i="16"/>
  <c r="T144" i="16"/>
  <c r="U144" i="16"/>
  <c r="V144" i="16"/>
  <c r="R145" i="16"/>
  <c r="S145" i="16"/>
  <c r="T145" i="16"/>
  <c r="U145" i="16"/>
  <c r="V145" i="16"/>
  <c r="R146" i="16"/>
  <c r="S146" i="16"/>
  <c r="T146" i="16"/>
  <c r="U146" i="16"/>
  <c r="V146" i="16"/>
  <c r="R147" i="16"/>
  <c r="S147" i="16"/>
  <c r="T147" i="16"/>
  <c r="U147" i="16"/>
  <c r="V147" i="16"/>
  <c r="R148" i="16"/>
  <c r="S148" i="16"/>
  <c r="T148" i="16"/>
  <c r="U148" i="16"/>
  <c r="V148" i="16"/>
  <c r="R149" i="16"/>
  <c r="S149" i="16"/>
  <c r="T149" i="16"/>
  <c r="U149" i="16"/>
  <c r="V149" i="16"/>
  <c r="R150" i="16"/>
  <c r="S150" i="16"/>
  <c r="T150" i="16"/>
  <c r="U150" i="16"/>
  <c r="V150" i="16"/>
  <c r="R151" i="16"/>
  <c r="S151" i="16"/>
  <c r="T151" i="16"/>
  <c r="U151" i="16"/>
  <c r="V151" i="16"/>
  <c r="V137" i="16"/>
  <c r="U137" i="16"/>
  <c r="T137" i="16"/>
  <c r="S137" i="16"/>
  <c r="R137" i="16"/>
  <c r="R121" i="16"/>
  <c r="S121" i="16"/>
  <c r="T121" i="16"/>
  <c r="U121" i="16"/>
  <c r="V121" i="16"/>
  <c r="R122" i="16"/>
  <c r="S122" i="16"/>
  <c r="T122" i="16"/>
  <c r="U122" i="16"/>
  <c r="V122" i="16"/>
  <c r="R123" i="16"/>
  <c r="S123" i="16"/>
  <c r="T123" i="16"/>
  <c r="U123" i="16"/>
  <c r="V123" i="16"/>
  <c r="R124" i="16"/>
  <c r="S124" i="16"/>
  <c r="T124" i="16"/>
  <c r="T185" i="16" s="1"/>
  <c r="AF32" i="2" s="1"/>
  <c r="U124" i="16"/>
  <c r="V124" i="16"/>
  <c r="R125" i="16"/>
  <c r="S125" i="16"/>
  <c r="T125" i="16"/>
  <c r="U125" i="16"/>
  <c r="V125" i="16"/>
  <c r="R126" i="16"/>
  <c r="S126" i="16"/>
  <c r="T126" i="16"/>
  <c r="U126" i="16"/>
  <c r="V126" i="16"/>
  <c r="R127" i="16"/>
  <c r="S127" i="16"/>
  <c r="T127" i="16"/>
  <c r="U127" i="16"/>
  <c r="V127" i="16"/>
  <c r="R128" i="16"/>
  <c r="S128" i="16"/>
  <c r="T128" i="16"/>
  <c r="U128" i="16"/>
  <c r="V128" i="16"/>
  <c r="R129" i="16"/>
  <c r="S129" i="16"/>
  <c r="T129" i="16"/>
  <c r="U129" i="16"/>
  <c r="V129" i="16"/>
  <c r="R130" i="16"/>
  <c r="S130" i="16"/>
  <c r="T130" i="16"/>
  <c r="U130" i="16"/>
  <c r="V130" i="16"/>
  <c r="R131" i="16"/>
  <c r="S131" i="16"/>
  <c r="T131" i="16"/>
  <c r="U131" i="16"/>
  <c r="V131" i="16"/>
  <c r="R132" i="16"/>
  <c r="S132" i="16"/>
  <c r="T132" i="16"/>
  <c r="U132" i="16"/>
  <c r="V132" i="16"/>
  <c r="V120" i="16"/>
  <c r="U120" i="16"/>
  <c r="U185" i="16" s="1"/>
  <c r="AF33" i="2" s="1"/>
  <c r="T120" i="16"/>
  <c r="S120" i="16"/>
  <c r="R120" i="16"/>
  <c r="R108" i="16"/>
  <c r="S108" i="16"/>
  <c r="T108" i="16"/>
  <c r="U108" i="16"/>
  <c r="V108" i="16"/>
  <c r="R109" i="16"/>
  <c r="S109" i="16"/>
  <c r="T109" i="16"/>
  <c r="U109" i="16"/>
  <c r="V109" i="16"/>
  <c r="R110" i="16"/>
  <c r="S110" i="16"/>
  <c r="T110" i="16"/>
  <c r="U110" i="16"/>
  <c r="V110" i="16"/>
  <c r="R111" i="16"/>
  <c r="S111" i="16"/>
  <c r="T111" i="16"/>
  <c r="U111" i="16"/>
  <c r="V111" i="16"/>
  <c r="R112" i="16"/>
  <c r="S112" i="16"/>
  <c r="T112" i="16"/>
  <c r="U112" i="16"/>
  <c r="V112" i="16"/>
  <c r="R113" i="16"/>
  <c r="S113" i="16"/>
  <c r="T113" i="16"/>
  <c r="U113" i="16"/>
  <c r="V113" i="16"/>
  <c r="V107" i="16"/>
  <c r="U107" i="16"/>
  <c r="T107" i="16"/>
  <c r="S107" i="16"/>
  <c r="R107" i="16"/>
  <c r="R95" i="16"/>
  <c r="S95" i="16"/>
  <c r="T95" i="16"/>
  <c r="U95" i="16"/>
  <c r="V95" i="16"/>
  <c r="R96" i="16"/>
  <c r="S96" i="16"/>
  <c r="T96" i="16"/>
  <c r="U96" i="16"/>
  <c r="V96" i="16"/>
  <c r="R97" i="16"/>
  <c r="S97" i="16"/>
  <c r="T97" i="16"/>
  <c r="U97" i="16"/>
  <c r="V97" i="16"/>
  <c r="R98" i="16"/>
  <c r="S98" i="16"/>
  <c r="T98" i="16"/>
  <c r="U98" i="16"/>
  <c r="V98" i="16"/>
  <c r="R99" i="16"/>
  <c r="S99" i="16"/>
  <c r="T99" i="16"/>
  <c r="U99" i="16"/>
  <c r="V99" i="16"/>
  <c r="R100" i="16"/>
  <c r="S100" i="16"/>
  <c r="T100" i="16"/>
  <c r="U100" i="16"/>
  <c r="V100" i="16"/>
  <c r="R101" i="16"/>
  <c r="S101" i="16"/>
  <c r="T101" i="16"/>
  <c r="U101" i="16"/>
  <c r="V101" i="16"/>
  <c r="V94" i="16"/>
  <c r="U94" i="16"/>
  <c r="T94" i="16"/>
  <c r="S94" i="16"/>
  <c r="R94" i="16"/>
  <c r="R82" i="16"/>
  <c r="S82" i="16"/>
  <c r="T82" i="16"/>
  <c r="U82" i="16"/>
  <c r="V82" i="16"/>
  <c r="R83" i="16"/>
  <c r="S83" i="16"/>
  <c r="T83" i="16"/>
  <c r="U83" i="16"/>
  <c r="V83" i="16"/>
  <c r="R84" i="16"/>
  <c r="S84" i="16"/>
  <c r="T84" i="16"/>
  <c r="U84" i="16"/>
  <c r="V84" i="16"/>
  <c r="R85" i="16"/>
  <c r="S85" i="16"/>
  <c r="T85" i="16"/>
  <c r="U85" i="16"/>
  <c r="V85" i="16"/>
  <c r="R86" i="16"/>
  <c r="S86" i="16"/>
  <c r="T86" i="16"/>
  <c r="U86" i="16"/>
  <c r="V86" i="16"/>
  <c r="R87" i="16"/>
  <c r="S87" i="16"/>
  <c r="T87" i="16"/>
  <c r="U87" i="16"/>
  <c r="V87" i="16"/>
  <c r="V81" i="16"/>
  <c r="U81" i="16"/>
  <c r="T81" i="16"/>
  <c r="S81" i="16"/>
  <c r="R81" i="16"/>
  <c r="R68" i="16"/>
  <c r="S68" i="16"/>
  <c r="T68" i="16"/>
  <c r="U68" i="16"/>
  <c r="V68" i="16"/>
  <c r="R69" i="16"/>
  <c r="S69" i="16"/>
  <c r="T69" i="16"/>
  <c r="U69" i="16"/>
  <c r="V69" i="16"/>
  <c r="R70" i="16"/>
  <c r="S70" i="16"/>
  <c r="T70" i="16"/>
  <c r="U70" i="16"/>
  <c r="V70" i="16"/>
  <c r="R71" i="16"/>
  <c r="S71" i="16"/>
  <c r="T71" i="16"/>
  <c r="U71" i="16"/>
  <c r="V71" i="16"/>
  <c r="R72" i="16"/>
  <c r="S72" i="16"/>
  <c r="T72" i="16"/>
  <c r="U72" i="16"/>
  <c r="V72" i="16"/>
  <c r="R73" i="16"/>
  <c r="S73" i="16"/>
  <c r="T73" i="16"/>
  <c r="U73" i="16"/>
  <c r="V73" i="16"/>
  <c r="R74" i="16"/>
  <c r="S74" i="16"/>
  <c r="T74" i="16"/>
  <c r="U74" i="16"/>
  <c r="V74" i="16"/>
  <c r="R75" i="16"/>
  <c r="S75" i="16"/>
  <c r="T75" i="16"/>
  <c r="U75" i="16"/>
  <c r="V75" i="16"/>
  <c r="V67" i="16"/>
  <c r="U67" i="16"/>
  <c r="T67" i="16"/>
  <c r="T117" i="16" s="1"/>
  <c r="AE32" i="2" s="1"/>
  <c r="S67" i="16"/>
  <c r="R67" i="16"/>
  <c r="R40" i="16"/>
  <c r="S40" i="16"/>
  <c r="T40" i="16"/>
  <c r="U40" i="16"/>
  <c r="V40" i="16"/>
  <c r="R41" i="16"/>
  <c r="S41" i="16"/>
  <c r="T41" i="16"/>
  <c r="U41" i="16"/>
  <c r="V41" i="16"/>
  <c r="R42" i="16"/>
  <c r="S42" i="16"/>
  <c r="T42" i="16"/>
  <c r="U42" i="16"/>
  <c r="V42" i="16"/>
  <c r="R43" i="16"/>
  <c r="S43" i="16"/>
  <c r="T43" i="16"/>
  <c r="U43" i="16"/>
  <c r="V43" i="16"/>
  <c r="R44" i="16"/>
  <c r="S44" i="16"/>
  <c r="T44" i="16"/>
  <c r="U44" i="16"/>
  <c r="V44" i="16"/>
  <c r="R45" i="16"/>
  <c r="S45" i="16"/>
  <c r="T45" i="16"/>
  <c r="U45" i="16"/>
  <c r="V45" i="16"/>
  <c r="R46" i="16"/>
  <c r="S46" i="16"/>
  <c r="T46" i="16"/>
  <c r="U46" i="16"/>
  <c r="V46" i="16"/>
  <c r="R47" i="16"/>
  <c r="S47" i="16"/>
  <c r="T47" i="16"/>
  <c r="U47" i="16"/>
  <c r="V47" i="16"/>
  <c r="R48" i="16"/>
  <c r="S48" i="16"/>
  <c r="T48" i="16"/>
  <c r="U48" i="16"/>
  <c r="V48" i="16"/>
  <c r="R49" i="16"/>
  <c r="S49" i="16"/>
  <c r="T49" i="16"/>
  <c r="U49" i="16"/>
  <c r="V49" i="16"/>
  <c r="V39" i="16"/>
  <c r="U39" i="16"/>
  <c r="T39" i="16"/>
  <c r="S39" i="16"/>
  <c r="R39" i="16"/>
  <c r="R22" i="16"/>
  <c r="S22" i="16"/>
  <c r="T22" i="16"/>
  <c r="U22" i="16"/>
  <c r="V22" i="16"/>
  <c r="R23" i="16"/>
  <c r="S23" i="16"/>
  <c r="T23" i="16"/>
  <c r="U23" i="16"/>
  <c r="V23" i="16"/>
  <c r="R24" i="16"/>
  <c r="S24" i="16"/>
  <c r="T24" i="16"/>
  <c r="U24" i="16"/>
  <c r="V24" i="16"/>
  <c r="R25" i="16"/>
  <c r="S25" i="16"/>
  <c r="T25" i="16"/>
  <c r="U25" i="16"/>
  <c r="V25" i="16"/>
  <c r="R26" i="16"/>
  <c r="S26" i="16"/>
  <c r="T26" i="16"/>
  <c r="U26" i="16"/>
  <c r="V26" i="16"/>
  <c r="R27" i="16"/>
  <c r="S27" i="16"/>
  <c r="T27" i="16"/>
  <c r="U27" i="16"/>
  <c r="V27" i="16"/>
  <c r="R28" i="16"/>
  <c r="S28" i="16"/>
  <c r="T28" i="16"/>
  <c r="U28" i="16"/>
  <c r="V28" i="16"/>
  <c r="R29" i="16"/>
  <c r="S29" i="16"/>
  <c r="T29" i="16"/>
  <c r="U29" i="16"/>
  <c r="V29" i="16"/>
  <c r="R30" i="16"/>
  <c r="S30" i="16"/>
  <c r="T30" i="16"/>
  <c r="U30" i="16"/>
  <c r="V30" i="16"/>
  <c r="R31" i="16"/>
  <c r="S31" i="16"/>
  <c r="T31" i="16"/>
  <c r="U31" i="16"/>
  <c r="V31" i="16"/>
  <c r="R32" i="16"/>
  <c r="S32" i="16"/>
  <c r="T32" i="16"/>
  <c r="U32" i="16"/>
  <c r="V32" i="16"/>
  <c r="R33" i="16"/>
  <c r="S33" i="16"/>
  <c r="T33" i="16"/>
  <c r="U33" i="16"/>
  <c r="V33" i="16"/>
  <c r="R34" i="16"/>
  <c r="S34" i="16"/>
  <c r="T34" i="16"/>
  <c r="U34" i="16"/>
  <c r="V34" i="16"/>
  <c r="V21" i="16"/>
  <c r="U21" i="16"/>
  <c r="T21" i="16"/>
  <c r="S21" i="16"/>
  <c r="R21" i="16"/>
  <c r="R8" i="16"/>
  <c r="S8" i="16"/>
  <c r="T8" i="16"/>
  <c r="U8" i="16"/>
  <c r="V8" i="16"/>
  <c r="R9" i="16"/>
  <c r="S9" i="16"/>
  <c r="T9" i="16"/>
  <c r="U9" i="16"/>
  <c r="V9" i="16"/>
  <c r="R10" i="16"/>
  <c r="S10" i="16"/>
  <c r="T10" i="16"/>
  <c r="U10" i="16"/>
  <c r="V10" i="16"/>
  <c r="R11" i="16"/>
  <c r="S11" i="16"/>
  <c r="T11" i="16"/>
  <c r="U11" i="16"/>
  <c r="V11" i="16"/>
  <c r="R12" i="16"/>
  <c r="S12" i="16"/>
  <c r="T12" i="16"/>
  <c r="U12" i="16"/>
  <c r="V12" i="16"/>
  <c r="R13" i="16"/>
  <c r="S13" i="16"/>
  <c r="T13" i="16"/>
  <c r="U13" i="16"/>
  <c r="V13" i="16"/>
  <c r="R14" i="16"/>
  <c r="S14" i="16"/>
  <c r="T14" i="16"/>
  <c r="U14" i="16"/>
  <c r="V14" i="16"/>
  <c r="R15" i="16"/>
  <c r="S15" i="16"/>
  <c r="T15" i="16"/>
  <c r="U15" i="16"/>
  <c r="V15" i="16"/>
  <c r="R16" i="16"/>
  <c r="S16" i="16"/>
  <c r="T16" i="16"/>
  <c r="U16" i="16"/>
  <c r="V16" i="16"/>
  <c r="V7" i="16"/>
  <c r="U7" i="16"/>
  <c r="T7" i="16"/>
  <c r="S7" i="16"/>
  <c r="S64" i="16" s="1"/>
  <c r="AD31" i="2" s="1"/>
  <c r="R7" i="16"/>
  <c r="M226" i="16"/>
  <c r="N226" i="16"/>
  <c r="O226" i="16"/>
  <c r="P226" i="16"/>
  <c r="Q226" i="16"/>
  <c r="M227" i="16"/>
  <c r="N227" i="16"/>
  <c r="O227" i="16"/>
  <c r="P227" i="16"/>
  <c r="Q227" i="16"/>
  <c r="M228" i="16"/>
  <c r="N228" i="16"/>
  <c r="O228" i="16"/>
  <c r="P228" i="16"/>
  <c r="Q228" i="16"/>
  <c r="M229" i="16"/>
  <c r="N229" i="16"/>
  <c r="O229" i="16"/>
  <c r="P229" i="16"/>
  <c r="Q229" i="16"/>
  <c r="M230" i="16"/>
  <c r="N230" i="16"/>
  <c r="O230" i="16"/>
  <c r="P230" i="16"/>
  <c r="Q230" i="16"/>
  <c r="M231" i="16"/>
  <c r="N231" i="16"/>
  <c r="O231" i="16"/>
  <c r="P231" i="16"/>
  <c r="Q231" i="16"/>
  <c r="M232" i="16"/>
  <c r="N232" i="16"/>
  <c r="O232" i="16"/>
  <c r="P232" i="16"/>
  <c r="Q232" i="16"/>
  <c r="M233" i="16"/>
  <c r="N233" i="16"/>
  <c r="O233" i="16"/>
  <c r="P233" i="16"/>
  <c r="Q233" i="16"/>
  <c r="M234" i="16"/>
  <c r="N234" i="16"/>
  <c r="O234" i="16"/>
  <c r="P234" i="16"/>
  <c r="Q234" i="16"/>
  <c r="M235" i="16"/>
  <c r="N235" i="16"/>
  <c r="O235" i="16"/>
  <c r="P235" i="16"/>
  <c r="Q235" i="16"/>
  <c r="M236" i="16"/>
  <c r="N236" i="16"/>
  <c r="O236" i="16"/>
  <c r="P236" i="16"/>
  <c r="Q236" i="16"/>
  <c r="Q225" i="16"/>
  <c r="P225" i="16"/>
  <c r="O225" i="16"/>
  <c r="N225" i="16"/>
  <c r="M225" i="16"/>
  <c r="M189" i="16"/>
  <c r="N189" i="16"/>
  <c r="O189" i="16"/>
  <c r="P189" i="16"/>
  <c r="Q189" i="16"/>
  <c r="M190" i="16"/>
  <c r="N190" i="16"/>
  <c r="O190" i="16"/>
  <c r="P190" i="16"/>
  <c r="Q190" i="16"/>
  <c r="M191" i="16"/>
  <c r="N191" i="16"/>
  <c r="O191" i="16"/>
  <c r="P191" i="16"/>
  <c r="Q191" i="16"/>
  <c r="Q254" i="16" s="1"/>
  <c r="M192" i="16"/>
  <c r="N192" i="16"/>
  <c r="O192" i="16"/>
  <c r="P192" i="16"/>
  <c r="Q192" i="16"/>
  <c r="M193" i="16"/>
  <c r="N193" i="16"/>
  <c r="O193" i="16"/>
  <c r="P193" i="16"/>
  <c r="Q193" i="16"/>
  <c r="M194" i="16"/>
  <c r="N194" i="16"/>
  <c r="O194" i="16"/>
  <c r="P194" i="16"/>
  <c r="Q194" i="16"/>
  <c r="M195" i="16"/>
  <c r="N195" i="16"/>
  <c r="O195" i="16"/>
  <c r="P195" i="16"/>
  <c r="Q195" i="16"/>
  <c r="M196" i="16"/>
  <c r="N196" i="16"/>
  <c r="O196" i="16"/>
  <c r="P196" i="16"/>
  <c r="Q196" i="16"/>
  <c r="M197" i="16"/>
  <c r="N197" i="16"/>
  <c r="O197" i="16"/>
  <c r="P197" i="16"/>
  <c r="Q197" i="16"/>
  <c r="M198" i="16"/>
  <c r="N198" i="16"/>
  <c r="O198" i="16"/>
  <c r="P198" i="16"/>
  <c r="Q198" i="16"/>
  <c r="M199" i="16"/>
  <c r="N199" i="16"/>
  <c r="O199" i="16"/>
  <c r="P199" i="16"/>
  <c r="Q199" i="16"/>
  <c r="M200" i="16"/>
  <c r="N200" i="16"/>
  <c r="O200" i="16"/>
  <c r="P200" i="16"/>
  <c r="Q200" i="16"/>
  <c r="M201" i="16"/>
  <c r="N201" i="16"/>
  <c r="O201" i="16"/>
  <c r="P201" i="16"/>
  <c r="Q201" i="16"/>
  <c r="Q188" i="16"/>
  <c r="P188" i="16"/>
  <c r="P254" i="16" s="1"/>
  <c r="O188" i="16"/>
  <c r="N188" i="16"/>
  <c r="M188" i="16"/>
  <c r="M157" i="16"/>
  <c r="N157" i="16"/>
  <c r="O157" i="16"/>
  <c r="P157" i="16"/>
  <c r="Q157" i="16"/>
  <c r="M158" i="16"/>
  <c r="N158" i="16"/>
  <c r="O158" i="16"/>
  <c r="P158" i="16"/>
  <c r="Q158" i="16"/>
  <c r="M159" i="16"/>
  <c r="N159" i="16"/>
  <c r="O159" i="16"/>
  <c r="P159" i="16"/>
  <c r="Q159" i="16"/>
  <c r="M160" i="16"/>
  <c r="N160" i="16"/>
  <c r="O160" i="16"/>
  <c r="P160" i="16"/>
  <c r="Q160" i="16"/>
  <c r="M161" i="16"/>
  <c r="N161" i="16"/>
  <c r="O161" i="16"/>
  <c r="P161" i="16"/>
  <c r="Q161" i="16"/>
  <c r="M162" i="16"/>
  <c r="N162" i="16"/>
  <c r="O162" i="16"/>
  <c r="P162" i="16"/>
  <c r="Q162" i="16"/>
  <c r="M163" i="16"/>
  <c r="N163" i="16"/>
  <c r="O163" i="16"/>
  <c r="P163" i="16"/>
  <c r="Q163" i="16"/>
  <c r="M164" i="16"/>
  <c r="N164" i="16"/>
  <c r="O164" i="16"/>
  <c r="P164" i="16"/>
  <c r="Q164" i="16"/>
  <c r="M165" i="16"/>
  <c r="N165" i="16"/>
  <c r="O165" i="16"/>
  <c r="P165" i="16"/>
  <c r="Q165" i="16"/>
  <c r="M166" i="16"/>
  <c r="N166" i="16"/>
  <c r="O166" i="16"/>
  <c r="P166" i="16"/>
  <c r="Q166" i="16"/>
  <c r="M167" i="16"/>
  <c r="N167" i="16"/>
  <c r="O167" i="16"/>
  <c r="P167" i="16"/>
  <c r="Q167" i="16"/>
  <c r="Q156" i="16"/>
  <c r="P156" i="16"/>
  <c r="O156" i="16"/>
  <c r="N156" i="16"/>
  <c r="M156" i="16"/>
  <c r="M121" i="16"/>
  <c r="N121" i="16"/>
  <c r="O121" i="16"/>
  <c r="P121" i="16"/>
  <c r="Q121" i="16"/>
  <c r="M122" i="16"/>
  <c r="N122" i="16"/>
  <c r="O122" i="16"/>
  <c r="P122" i="16"/>
  <c r="Q122" i="16"/>
  <c r="M123" i="16"/>
  <c r="N123" i="16"/>
  <c r="O123" i="16"/>
  <c r="P123" i="16"/>
  <c r="Q123" i="16"/>
  <c r="M124" i="16"/>
  <c r="N124" i="16"/>
  <c r="O124" i="16"/>
  <c r="P124" i="16"/>
  <c r="Q124" i="16"/>
  <c r="M125" i="16"/>
  <c r="N125" i="16"/>
  <c r="O125" i="16"/>
  <c r="P125" i="16"/>
  <c r="Q125" i="16"/>
  <c r="M126" i="16"/>
  <c r="N126" i="16"/>
  <c r="O126" i="16"/>
  <c r="P126" i="16"/>
  <c r="Q126" i="16"/>
  <c r="M127" i="16"/>
  <c r="N127" i="16"/>
  <c r="O127" i="16"/>
  <c r="P127" i="16"/>
  <c r="Q127" i="16"/>
  <c r="M128" i="16"/>
  <c r="N128" i="16"/>
  <c r="O128" i="16"/>
  <c r="P128" i="16"/>
  <c r="Q128" i="16"/>
  <c r="M129" i="16"/>
  <c r="N129" i="16"/>
  <c r="O129" i="16"/>
  <c r="P129" i="16"/>
  <c r="Q129" i="16"/>
  <c r="M130" i="16"/>
  <c r="N130" i="16"/>
  <c r="O130" i="16"/>
  <c r="P130" i="16"/>
  <c r="Q130" i="16"/>
  <c r="M131" i="16"/>
  <c r="N131" i="16"/>
  <c r="O131" i="16"/>
  <c r="P131" i="16"/>
  <c r="Q131" i="16"/>
  <c r="M132" i="16"/>
  <c r="N132" i="16"/>
  <c r="O132" i="16"/>
  <c r="P132" i="16"/>
  <c r="Q132" i="16"/>
  <c r="Q120" i="16"/>
  <c r="Q185" i="16" s="1"/>
  <c r="X34" i="2" s="1"/>
  <c r="P120" i="16"/>
  <c r="O120" i="16"/>
  <c r="N120" i="16"/>
  <c r="M120" i="16"/>
  <c r="M185" i="16" s="1"/>
  <c r="X30" i="2" s="1"/>
  <c r="M95" i="16"/>
  <c r="N95" i="16"/>
  <c r="O95" i="16"/>
  <c r="P95" i="16"/>
  <c r="Q95" i="16"/>
  <c r="M96" i="16"/>
  <c r="N96" i="16"/>
  <c r="O96" i="16"/>
  <c r="P96" i="16"/>
  <c r="Q96" i="16"/>
  <c r="M97" i="16"/>
  <c r="N97" i="16"/>
  <c r="O97" i="16"/>
  <c r="P97" i="16"/>
  <c r="Q97" i="16"/>
  <c r="M98" i="16"/>
  <c r="N98" i="16"/>
  <c r="O98" i="16"/>
  <c r="P98" i="16"/>
  <c r="Q98" i="16"/>
  <c r="M99" i="16"/>
  <c r="N99" i="16"/>
  <c r="O99" i="16"/>
  <c r="P99" i="16"/>
  <c r="Q99" i="16"/>
  <c r="M100" i="16"/>
  <c r="N100" i="16"/>
  <c r="O100" i="16"/>
  <c r="P100" i="16"/>
  <c r="Q100" i="16"/>
  <c r="M101" i="16"/>
  <c r="N101" i="16"/>
  <c r="O101" i="16"/>
  <c r="P101" i="16"/>
  <c r="Q101" i="16"/>
  <c r="Q94" i="16"/>
  <c r="P94" i="16"/>
  <c r="O94" i="16"/>
  <c r="N94" i="16"/>
  <c r="M94" i="16"/>
  <c r="M68" i="16"/>
  <c r="N68" i="16"/>
  <c r="O68" i="16"/>
  <c r="P68" i="16"/>
  <c r="Q68" i="16"/>
  <c r="M69" i="16"/>
  <c r="N69" i="16"/>
  <c r="O69" i="16"/>
  <c r="P69" i="16"/>
  <c r="Q69" i="16"/>
  <c r="M70" i="16"/>
  <c r="N70" i="16"/>
  <c r="O70" i="16"/>
  <c r="P70" i="16"/>
  <c r="Q70" i="16"/>
  <c r="M71" i="16"/>
  <c r="N71" i="16"/>
  <c r="O71" i="16"/>
  <c r="P71" i="16"/>
  <c r="Q71" i="16"/>
  <c r="M72" i="16"/>
  <c r="N72" i="16"/>
  <c r="O72" i="16"/>
  <c r="P72" i="16"/>
  <c r="Q72" i="16"/>
  <c r="M73" i="16"/>
  <c r="N73" i="16"/>
  <c r="O73" i="16"/>
  <c r="P73" i="16"/>
  <c r="Q73" i="16"/>
  <c r="M74" i="16"/>
  <c r="N74" i="16"/>
  <c r="O74" i="16"/>
  <c r="P74" i="16"/>
  <c r="Q74" i="16"/>
  <c r="M75" i="16"/>
  <c r="N75" i="16"/>
  <c r="O75" i="16"/>
  <c r="P75" i="16"/>
  <c r="Q75" i="16"/>
  <c r="Q67" i="16"/>
  <c r="P67" i="16"/>
  <c r="O67" i="16"/>
  <c r="N67" i="16"/>
  <c r="N117" i="16" s="1"/>
  <c r="W31" i="2" s="1"/>
  <c r="M67" i="16"/>
  <c r="M40" i="16"/>
  <c r="N40" i="16"/>
  <c r="O40" i="16"/>
  <c r="P40" i="16"/>
  <c r="Q40" i="16"/>
  <c r="M41" i="16"/>
  <c r="N41" i="16"/>
  <c r="O41" i="16"/>
  <c r="P41" i="16"/>
  <c r="Q41" i="16"/>
  <c r="M42" i="16"/>
  <c r="N42" i="16"/>
  <c r="O42" i="16"/>
  <c r="P42" i="16"/>
  <c r="Q42" i="16"/>
  <c r="M43" i="16"/>
  <c r="N43" i="16"/>
  <c r="O43" i="16"/>
  <c r="P43" i="16"/>
  <c r="Q43" i="16"/>
  <c r="M44" i="16"/>
  <c r="N44" i="16"/>
  <c r="O44" i="16"/>
  <c r="P44" i="16"/>
  <c r="Q44" i="16"/>
  <c r="M45" i="16"/>
  <c r="N45" i="16"/>
  <c r="O45" i="16"/>
  <c r="P45" i="16"/>
  <c r="Q45" i="16"/>
  <c r="M46" i="16"/>
  <c r="N46" i="16"/>
  <c r="O46" i="16"/>
  <c r="P46" i="16"/>
  <c r="Q46" i="16"/>
  <c r="M47" i="16"/>
  <c r="N47" i="16"/>
  <c r="O47" i="16"/>
  <c r="P47" i="16"/>
  <c r="Q47" i="16"/>
  <c r="M48" i="16"/>
  <c r="N48" i="16"/>
  <c r="O48" i="16"/>
  <c r="P48" i="16"/>
  <c r="Q48" i="16"/>
  <c r="M49" i="16"/>
  <c r="N49" i="16"/>
  <c r="O49" i="16"/>
  <c r="P49" i="16"/>
  <c r="Q49" i="16"/>
  <c r="Q39" i="16"/>
  <c r="P39" i="16"/>
  <c r="O39" i="16"/>
  <c r="N39" i="16"/>
  <c r="M39" i="16"/>
  <c r="N15" i="16"/>
  <c r="N14" i="16"/>
  <c r="M14" i="16"/>
  <c r="M8" i="16"/>
  <c r="N8" i="16"/>
  <c r="O8" i="16"/>
  <c r="P8" i="16"/>
  <c r="Q8" i="16"/>
  <c r="M9" i="16"/>
  <c r="N9" i="16"/>
  <c r="O9" i="16"/>
  <c r="P9" i="16"/>
  <c r="Q9" i="16"/>
  <c r="M10" i="16"/>
  <c r="N10" i="16"/>
  <c r="O10" i="16"/>
  <c r="P10" i="16"/>
  <c r="Q10" i="16"/>
  <c r="M11" i="16"/>
  <c r="N11" i="16"/>
  <c r="O11" i="16"/>
  <c r="P11" i="16"/>
  <c r="Q11" i="16"/>
  <c r="M12" i="16"/>
  <c r="N12" i="16"/>
  <c r="O12" i="16"/>
  <c r="P12" i="16"/>
  <c r="Q12" i="16"/>
  <c r="M13" i="16"/>
  <c r="N13" i="16"/>
  <c r="O13" i="16"/>
  <c r="P13" i="16"/>
  <c r="Q13" i="16"/>
  <c r="O14" i="16"/>
  <c r="P14" i="16"/>
  <c r="Q14" i="16"/>
  <c r="M15" i="16"/>
  <c r="O15" i="16"/>
  <c r="P15" i="16"/>
  <c r="Q15" i="16"/>
  <c r="M16" i="16"/>
  <c r="N16" i="16"/>
  <c r="O16" i="16"/>
  <c r="P16" i="16"/>
  <c r="Q16" i="16"/>
  <c r="Q7" i="16"/>
  <c r="P7" i="16"/>
  <c r="M7" i="16"/>
  <c r="M64" i="16" s="1"/>
  <c r="V30" i="2" s="1"/>
  <c r="N7" i="16"/>
  <c r="O7" i="16"/>
  <c r="K191" i="19"/>
  <c r="K166" i="19"/>
  <c r="K165" i="19"/>
  <c r="K134" i="19"/>
  <c r="K135" i="19"/>
  <c r="K113" i="19"/>
  <c r="K114" i="19"/>
  <c r="K88" i="19"/>
  <c r="K89" i="19"/>
  <c r="K90" i="19"/>
  <c r="I202" i="19"/>
  <c r="I203" i="19"/>
  <c r="I179" i="19"/>
  <c r="I180" i="19"/>
  <c r="I139" i="19"/>
  <c r="I140" i="19"/>
  <c r="I127" i="19"/>
  <c r="I126" i="19"/>
  <c r="I104" i="19"/>
  <c r="I105" i="19"/>
  <c r="I81" i="19"/>
  <c r="J81" i="19" s="1"/>
  <c r="I82" i="19"/>
  <c r="I83" i="19"/>
  <c r="I80" i="19"/>
  <c r="I71" i="19"/>
  <c r="I72" i="19"/>
  <c r="G152" i="19"/>
  <c r="G99" i="19"/>
  <c r="G100" i="19"/>
  <c r="G101" i="19"/>
  <c r="G67" i="19"/>
  <c r="G68" i="19"/>
  <c r="F179" i="19"/>
  <c r="J179" i="19" s="1"/>
  <c r="F139" i="19"/>
  <c r="F135" i="19"/>
  <c r="L135" i="19"/>
  <c r="F134" i="19"/>
  <c r="L134" i="19" s="1"/>
  <c r="K133" i="19"/>
  <c r="L133" i="19" s="1"/>
  <c r="F133" i="19"/>
  <c r="K132" i="19"/>
  <c r="F132" i="19"/>
  <c r="L132" i="19" s="1"/>
  <c r="F126" i="19"/>
  <c r="F101" i="19"/>
  <c r="F99" i="19"/>
  <c r="H99" i="19" s="1"/>
  <c r="F90" i="19"/>
  <c r="F88" i="19"/>
  <c r="L88" i="19" s="1"/>
  <c r="F83" i="19"/>
  <c r="F81" i="19"/>
  <c r="K303" i="18"/>
  <c r="K304" i="18"/>
  <c r="K281" i="18"/>
  <c r="K282" i="18"/>
  <c r="K280" i="18"/>
  <c r="K279" i="18"/>
  <c r="K274" i="18"/>
  <c r="K272" i="18"/>
  <c r="K273" i="18"/>
  <c r="K249" i="18"/>
  <c r="K248" i="18"/>
  <c r="K247" i="18"/>
  <c r="K246" i="18"/>
  <c r="K221" i="18"/>
  <c r="K220" i="18"/>
  <c r="K219" i="18"/>
  <c r="K218" i="18"/>
  <c r="K180" i="18"/>
  <c r="K181" i="18"/>
  <c r="K154" i="18"/>
  <c r="K155" i="18"/>
  <c r="K152" i="18"/>
  <c r="K142" i="18"/>
  <c r="K55" i="18"/>
  <c r="K54" i="18"/>
  <c r="K53" i="18"/>
  <c r="K52" i="18"/>
  <c r="K32" i="18"/>
  <c r="K31" i="18"/>
  <c r="K30" i="18"/>
  <c r="K29" i="18"/>
  <c r="I277" i="18"/>
  <c r="I278" i="18"/>
  <c r="I240" i="18"/>
  <c r="I241" i="18"/>
  <c r="I228" i="18"/>
  <c r="I229" i="18"/>
  <c r="I214" i="18"/>
  <c r="I213" i="18"/>
  <c r="I212" i="18"/>
  <c r="I194" i="18"/>
  <c r="I146" i="18"/>
  <c r="I147" i="18"/>
  <c r="I148" i="18"/>
  <c r="I143" i="18"/>
  <c r="I151" i="18"/>
  <c r="I144" i="18"/>
  <c r="I150" i="18"/>
  <c r="I145" i="18"/>
  <c r="I149" i="18"/>
  <c r="I134" i="18"/>
  <c r="I133" i="18"/>
  <c r="I44" i="18"/>
  <c r="I45" i="18"/>
  <c r="I26" i="18"/>
  <c r="I27" i="18"/>
  <c r="I28" i="18"/>
  <c r="G263" i="18"/>
  <c r="G232" i="18"/>
  <c r="G233" i="18"/>
  <c r="G234" i="18"/>
  <c r="G235" i="18"/>
  <c r="G236" i="18"/>
  <c r="G237" i="18"/>
  <c r="G198" i="18"/>
  <c r="G199" i="18"/>
  <c r="G200" i="18"/>
  <c r="G162" i="18"/>
  <c r="G163" i="18"/>
  <c r="G164" i="18"/>
  <c r="G165" i="18"/>
  <c r="G166" i="18"/>
  <c r="G167" i="18"/>
  <c r="G168" i="18"/>
  <c r="G40" i="18"/>
  <c r="G41" i="18"/>
  <c r="F311" i="18"/>
  <c r="L311" i="18" s="1"/>
  <c r="K311" i="18"/>
  <c r="F310" i="18"/>
  <c r="L310" i="18" s="1"/>
  <c r="K310" i="18"/>
  <c r="F309" i="18"/>
  <c r="L309" i="18" s="1"/>
  <c r="K309" i="18"/>
  <c r="K308" i="18"/>
  <c r="F308" i="18"/>
  <c r="L308" i="18" s="1"/>
  <c r="F274" i="18"/>
  <c r="L274" i="18" s="1"/>
  <c r="F249" i="18"/>
  <c r="L249" i="18" s="1"/>
  <c r="F248" i="18"/>
  <c r="L248" i="18" s="1"/>
  <c r="F247" i="18"/>
  <c r="L247" i="18" s="1"/>
  <c r="F246" i="18"/>
  <c r="L246" i="18" s="1"/>
  <c r="F237" i="18"/>
  <c r="H237" i="18"/>
  <c r="F236" i="18"/>
  <c r="H236" i="18" s="1"/>
  <c r="F235" i="18"/>
  <c r="H235" i="18"/>
  <c r="F234" i="18"/>
  <c r="H234" i="18" s="1"/>
  <c r="F229" i="18"/>
  <c r="J229" i="18"/>
  <c r="F228" i="18"/>
  <c r="J228" i="18" s="1"/>
  <c r="F227" i="18"/>
  <c r="I227" i="18"/>
  <c r="J227" i="18"/>
  <c r="I226" i="18"/>
  <c r="F226" i="18"/>
  <c r="J226" i="18" s="1"/>
  <c r="F221" i="18"/>
  <c r="L221" i="18" s="1"/>
  <c r="F220" i="18"/>
  <c r="L220" i="18" s="1"/>
  <c r="F219" i="18"/>
  <c r="L219" i="18" s="1"/>
  <c r="F218" i="18"/>
  <c r="L218" i="18" s="1"/>
  <c r="F193" i="18"/>
  <c r="J193" i="18" s="1"/>
  <c r="I193" i="18"/>
  <c r="F203" i="18"/>
  <c r="I203" i="18"/>
  <c r="F202" i="18"/>
  <c r="I202" i="18"/>
  <c r="J202" i="18"/>
  <c r="I201" i="18"/>
  <c r="F201" i="18"/>
  <c r="J201" i="18" s="1"/>
  <c r="F168" i="18"/>
  <c r="H168" i="18" s="1"/>
  <c r="F167" i="18"/>
  <c r="H167" i="18"/>
  <c r="F166" i="18"/>
  <c r="H166" i="18" s="1"/>
  <c r="F163" i="18"/>
  <c r="H163" i="18"/>
  <c r="F151" i="18"/>
  <c r="J151" i="18" s="1"/>
  <c r="F150" i="18"/>
  <c r="J150" i="18"/>
  <c r="F149" i="18"/>
  <c r="J149" i="18" s="1"/>
  <c r="F148" i="18"/>
  <c r="J148" i="18" s="1"/>
  <c r="F147" i="18"/>
  <c r="J147" i="18" s="1"/>
  <c r="F67" i="18"/>
  <c r="F27" i="18"/>
  <c r="J27" i="18" s="1"/>
  <c r="F26" i="18"/>
  <c r="J26" i="18"/>
  <c r="K378" i="17"/>
  <c r="K379" i="17"/>
  <c r="K377" i="17"/>
  <c r="K371" i="17"/>
  <c r="K372" i="17"/>
  <c r="K335" i="17"/>
  <c r="K336" i="17"/>
  <c r="K315" i="17"/>
  <c r="K316" i="17"/>
  <c r="K310" i="17"/>
  <c r="K311" i="17"/>
  <c r="K279" i="17"/>
  <c r="K278" i="17"/>
  <c r="K243" i="17"/>
  <c r="K244" i="17"/>
  <c r="K242" i="17"/>
  <c r="K241" i="17"/>
  <c r="K239" i="17"/>
  <c r="K214" i="17"/>
  <c r="K215" i="17"/>
  <c r="K205" i="17"/>
  <c r="K178" i="17"/>
  <c r="K179" i="17"/>
  <c r="K149" i="17"/>
  <c r="K119" i="17"/>
  <c r="K120" i="17"/>
  <c r="F119" i="17"/>
  <c r="K95" i="17"/>
  <c r="K96" i="17"/>
  <c r="K60" i="17"/>
  <c r="K61" i="17"/>
  <c r="K59" i="17"/>
  <c r="K58" i="17"/>
  <c r="K36" i="17"/>
  <c r="K37" i="17"/>
  <c r="K35" i="17"/>
  <c r="K34" i="17"/>
  <c r="K29" i="17"/>
  <c r="K28" i="17"/>
  <c r="K27" i="17"/>
  <c r="I360" i="17"/>
  <c r="I361" i="17"/>
  <c r="I339" i="17"/>
  <c r="I340" i="17"/>
  <c r="I341" i="17"/>
  <c r="I342" i="17"/>
  <c r="I343" i="17"/>
  <c r="I344" i="17"/>
  <c r="I345" i="17"/>
  <c r="I338" i="17"/>
  <c r="I337" i="17"/>
  <c r="I329" i="17"/>
  <c r="I292" i="17"/>
  <c r="I293" i="17"/>
  <c r="I294" i="17"/>
  <c r="I290" i="17"/>
  <c r="I291" i="17"/>
  <c r="I295" i="17"/>
  <c r="I296" i="17"/>
  <c r="I289" i="17"/>
  <c r="I297" i="17"/>
  <c r="I298" i="17"/>
  <c r="I288" i="17"/>
  <c r="I299" i="17"/>
  <c r="J299" i="17" s="1"/>
  <c r="I300" i="17"/>
  <c r="I274" i="17"/>
  <c r="I273" i="17"/>
  <c r="I272" i="17"/>
  <c r="I232" i="17"/>
  <c r="I231" i="17"/>
  <c r="I210" i="17"/>
  <c r="I211" i="17"/>
  <c r="I196" i="17"/>
  <c r="I154" i="17"/>
  <c r="I152" i="17"/>
  <c r="I153" i="17"/>
  <c r="I151" i="17"/>
  <c r="I150" i="17"/>
  <c r="I142" i="17"/>
  <c r="I141" i="17"/>
  <c r="J141" i="17" s="1"/>
  <c r="I92" i="17"/>
  <c r="I91" i="17"/>
  <c r="I90" i="17"/>
  <c r="I89" i="17"/>
  <c r="I88" i="17"/>
  <c r="I79" i="17"/>
  <c r="I80" i="17"/>
  <c r="I32" i="17"/>
  <c r="I33" i="17"/>
  <c r="I31" i="17"/>
  <c r="I30" i="17"/>
  <c r="I21" i="17"/>
  <c r="I22" i="17"/>
  <c r="I20" i="17"/>
  <c r="G325" i="17"/>
  <c r="G256" i="17"/>
  <c r="G257" i="17"/>
  <c r="G258" i="17"/>
  <c r="G259" i="17"/>
  <c r="G260" i="17"/>
  <c r="G261" i="17"/>
  <c r="G192" i="17"/>
  <c r="G133" i="17"/>
  <c r="G134" i="17"/>
  <c r="G135" i="17"/>
  <c r="G136" i="17"/>
  <c r="G137" i="17"/>
  <c r="G138" i="17"/>
  <c r="G112" i="17"/>
  <c r="G111" i="17"/>
  <c r="G110" i="17"/>
  <c r="G13" i="17"/>
  <c r="G14" i="17"/>
  <c r="G15" i="17"/>
  <c r="G16" i="17"/>
  <c r="G17" i="17"/>
  <c r="G18" i="17"/>
  <c r="F378" i="17"/>
  <c r="F371" i="17"/>
  <c r="L371" i="17" s="1"/>
  <c r="F375" i="17"/>
  <c r="J375" i="17" s="1"/>
  <c r="I375" i="17"/>
  <c r="F374" i="17"/>
  <c r="J374" i="17" s="1"/>
  <c r="I374" i="17"/>
  <c r="I373" i="17"/>
  <c r="F373" i="17"/>
  <c r="F376" i="17"/>
  <c r="L376" i="17" s="1"/>
  <c r="K376" i="17"/>
  <c r="F377" i="17"/>
  <c r="L377" i="17" s="1"/>
  <c r="F357" i="17"/>
  <c r="G357" i="17"/>
  <c r="F356" i="17"/>
  <c r="G356" i="17"/>
  <c r="H356" i="17" s="1"/>
  <c r="F355" i="17"/>
  <c r="G355" i="17"/>
  <c r="H355" i="17"/>
  <c r="G354" i="17"/>
  <c r="H354" i="17" s="1"/>
  <c r="F354" i="17"/>
  <c r="F336" i="17"/>
  <c r="L336" i="17" s="1"/>
  <c r="F335" i="17"/>
  <c r="L335" i="17" s="1"/>
  <c r="K334" i="17"/>
  <c r="F334" i="17"/>
  <c r="L334" i="17" s="1"/>
  <c r="F311" i="17"/>
  <c r="L311" i="17" s="1"/>
  <c r="F310" i="17"/>
  <c r="L310" i="17" s="1"/>
  <c r="F309" i="17"/>
  <c r="K309" i="17"/>
  <c r="K308" i="17"/>
  <c r="F308" i="17"/>
  <c r="L308" i="17" s="1"/>
  <c r="F300" i="17"/>
  <c r="J300" i="17" s="1"/>
  <c r="F299" i="17"/>
  <c r="F298" i="17"/>
  <c r="J298" i="17" s="1"/>
  <c r="F296" i="17"/>
  <c r="J296" i="17"/>
  <c r="F295" i="17"/>
  <c r="J295" i="17" s="1"/>
  <c r="F294" i="17"/>
  <c r="J294" i="17" s="1"/>
  <c r="F297" i="17"/>
  <c r="J297" i="17" s="1"/>
  <c r="F293" i="17"/>
  <c r="J293" i="17" s="1"/>
  <c r="F292" i="17"/>
  <c r="J292" i="17" s="1"/>
  <c r="F278" i="17"/>
  <c r="L278" i="17" s="1"/>
  <c r="F258" i="17"/>
  <c r="H258" i="17" s="1"/>
  <c r="F260" i="17"/>
  <c r="H260" i="17" s="1"/>
  <c r="F261" i="17"/>
  <c r="H261" i="17" s="1"/>
  <c r="F259" i="17"/>
  <c r="H259" i="17" s="1"/>
  <c r="F231" i="17"/>
  <c r="J231" i="17" s="1"/>
  <c r="F211" i="17"/>
  <c r="J211" i="17" s="1"/>
  <c r="F210" i="17"/>
  <c r="F205" i="17"/>
  <c r="L205" i="17" s="1"/>
  <c r="F204" i="17"/>
  <c r="L204" i="17" s="1"/>
  <c r="K204" i="17"/>
  <c r="F203" i="17"/>
  <c r="L203" i="17" s="1"/>
  <c r="K203" i="17"/>
  <c r="K202" i="17"/>
  <c r="F202" i="17"/>
  <c r="L202" i="17" s="1"/>
  <c r="F141" i="17"/>
  <c r="F138" i="17"/>
  <c r="H138" i="17" s="1"/>
  <c r="F137" i="17"/>
  <c r="F136" i="17"/>
  <c r="H136" i="17"/>
  <c r="F111" i="17"/>
  <c r="H111" i="17" s="1"/>
  <c r="F87" i="17"/>
  <c r="K87" i="17"/>
  <c r="F86" i="17"/>
  <c r="L86" i="17" s="1"/>
  <c r="K86" i="17"/>
  <c r="K85" i="17"/>
  <c r="F85" i="17"/>
  <c r="L85" i="17" s="1"/>
  <c r="F79" i="17"/>
  <c r="J79" i="17" s="1"/>
  <c r="F53" i="17"/>
  <c r="I53" i="17"/>
  <c r="F52" i="17"/>
  <c r="I52" i="17"/>
  <c r="I51" i="17"/>
  <c r="F51" i="17"/>
  <c r="J51" i="17"/>
  <c r="F21" i="17"/>
  <c r="F14" i="17"/>
  <c r="H14" i="17" s="1"/>
  <c r="F15" i="17"/>
  <c r="H15" i="17" s="1"/>
  <c r="F16" i="17"/>
  <c r="H16" i="17"/>
  <c r="F17" i="17"/>
  <c r="H17" i="17" s="1"/>
  <c r="K86" i="16"/>
  <c r="K87" i="16"/>
  <c r="K112" i="16"/>
  <c r="K113" i="16"/>
  <c r="K85" i="16"/>
  <c r="K111" i="16"/>
  <c r="K84" i="16"/>
  <c r="K110" i="16"/>
  <c r="I101" i="16"/>
  <c r="I75" i="16"/>
  <c r="J75" i="16" s="1"/>
  <c r="I99" i="16"/>
  <c r="I100" i="16"/>
  <c r="J100" i="16" s="1"/>
  <c r="I74" i="16"/>
  <c r="I83" i="16"/>
  <c r="I98" i="16"/>
  <c r="I73" i="16"/>
  <c r="I82" i="16"/>
  <c r="I97" i="16"/>
  <c r="I108" i="16"/>
  <c r="J108" i="16" s="1"/>
  <c r="I109" i="16"/>
  <c r="I72" i="16"/>
  <c r="I81" i="16"/>
  <c r="I107" i="16"/>
  <c r="G71" i="16"/>
  <c r="G69" i="16"/>
  <c r="G70" i="16"/>
  <c r="G68" i="16"/>
  <c r="G67" i="16"/>
  <c r="G96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71" i="16"/>
  <c r="F70" i="16"/>
  <c r="F69" i="16"/>
  <c r="H69" i="16" s="1"/>
  <c r="F68" i="16"/>
  <c r="H68" i="16" s="1"/>
  <c r="F67" i="16"/>
  <c r="F75" i="16"/>
  <c r="F74" i="16"/>
  <c r="J74" i="16" s="1"/>
  <c r="F73" i="16"/>
  <c r="F72" i="16"/>
  <c r="J72" i="16" s="1"/>
  <c r="F84" i="16"/>
  <c r="L84" i="16" s="1"/>
  <c r="F85" i="16"/>
  <c r="F86" i="16"/>
  <c r="L86" i="16" s="1"/>
  <c r="F87" i="16"/>
  <c r="F110" i="16"/>
  <c r="L110" i="16" s="1"/>
  <c r="F111" i="16"/>
  <c r="F112" i="16"/>
  <c r="L112" i="16" s="1"/>
  <c r="F113" i="16"/>
  <c r="L113" i="16" s="1"/>
  <c r="J73" i="16"/>
  <c r="F81" i="16"/>
  <c r="F82" i="16"/>
  <c r="J82" i="16" s="1"/>
  <c r="F83" i="16"/>
  <c r="J83" i="16" s="1"/>
  <c r="F97" i="16"/>
  <c r="J97" i="16"/>
  <c r="F98" i="16"/>
  <c r="J98" i="16" s="1"/>
  <c r="F99" i="16"/>
  <c r="F100" i="16"/>
  <c r="F101" i="16"/>
  <c r="F107" i="16"/>
  <c r="J107" i="16"/>
  <c r="F108" i="16"/>
  <c r="F109" i="16"/>
  <c r="J109" i="16" s="1"/>
  <c r="F94" i="16"/>
  <c r="G94" i="16"/>
  <c r="F95" i="16"/>
  <c r="G95" i="16"/>
  <c r="F96" i="16"/>
  <c r="H96" i="16"/>
  <c r="H67" i="16"/>
  <c r="H71" i="16"/>
  <c r="G117" i="16"/>
  <c r="B31" i="2" s="1"/>
  <c r="G190" i="16"/>
  <c r="G191" i="16"/>
  <c r="K219" i="16"/>
  <c r="K220" i="16"/>
  <c r="K218" i="16"/>
  <c r="K217" i="16"/>
  <c r="K216" i="16"/>
  <c r="I214" i="16"/>
  <c r="I215" i="16"/>
  <c r="I212" i="16"/>
  <c r="I213" i="16"/>
  <c r="I211" i="16"/>
  <c r="I210" i="16"/>
  <c r="F214" i="16"/>
  <c r="J214" i="16" s="1"/>
  <c r="F215" i="16"/>
  <c r="I235" i="16"/>
  <c r="I236" i="16"/>
  <c r="G232" i="16"/>
  <c r="H232" i="16" s="1"/>
  <c r="F232" i="16"/>
  <c r="I247" i="16"/>
  <c r="I248" i="16"/>
  <c r="I246" i="16"/>
  <c r="K251" i="16"/>
  <c r="K252" i="16"/>
  <c r="K250" i="16"/>
  <c r="K249" i="16"/>
  <c r="K245" i="16"/>
  <c r="K243" i="16"/>
  <c r="K244" i="16"/>
  <c r="F248" i="16"/>
  <c r="J248" i="16" s="1"/>
  <c r="F247" i="16"/>
  <c r="J247" i="16" s="1"/>
  <c r="F246" i="16"/>
  <c r="F49" i="16"/>
  <c r="K181" i="16"/>
  <c r="K182" i="16"/>
  <c r="K179" i="16"/>
  <c r="K174" i="16"/>
  <c r="K175" i="16"/>
  <c r="K173" i="16"/>
  <c r="I160" i="16"/>
  <c r="I159" i="16"/>
  <c r="K151" i="16"/>
  <c r="K150" i="16"/>
  <c r="K149" i="16"/>
  <c r="I143" i="16"/>
  <c r="I144" i="16"/>
  <c r="I145" i="16"/>
  <c r="I146" i="16"/>
  <c r="I147" i="16"/>
  <c r="I148" i="16"/>
  <c r="I142" i="16"/>
  <c r="I141" i="16"/>
  <c r="K139" i="16"/>
  <c r="K140" i="16"/>
  <c r="G131" i="16"/>
  <c r="G132" i="16"/>
  <c r="I126" i="16"/>
  <c r="I127" i="16"/>
  <c r="I128" i="16"/>
  <c r="G121" i="16"/>
  <c r="G122" i="16"/>
  <c r="F127" i="16"/>
  <c r="J127" i="16" s="1"/>
  <c r="F128" i="16"/>
  <c r="K60" i="16"/>
  <c r="K59" i="16"/>
  <c r="K58" i="16"/>
  <c r="K57" i="16"/>
  <c r="I48" i="16"/>
  <c r="I49" i="16"/>
  <c r="I47" i="16"/>
  <c r="I46" i="16"/>
  <c r="I41" i="16"/>
  <c r="I42" i="16"/>
  <c r="I26" i="16"/>
  <c r="I27" i="16"/>
  <c r="I29" i="16"/>
  <c r="I30" i="16"/>
  <c r="I28" i="16"/>
  <c r="I31" i="16"/>
  <c r="I25" i="16"/>
  <c r="I24" i="16"/>
  <c r="I12" i="16"/>
  <c r="I13" i="16"/>
  <c r="G9" i="16"/>
  <c r="F245" i="16"/>
  <c r="L245" i="16" s="1"/>
  <c r="F236" i="16"/>
  <c r="J236" i="16"/>
  <c r="F235" i="16"/>
  <c r="J235" i="16"/>
  <c r="F234" i="16"/>
  <c r="I234" i="16"/>
  <c r="I233" i="16"/>
  <c r="F233" i="16"/>
  <c r="J233" i="16" s="1"/>
  <c r="F213" i="16"/>
  <c r="J213" i="16"/>
  <c r="F201" i="16"/>
  <c r="H201" i="16" s="1"/>
  <c r="G201" i="16"/>
  <c r="F200" i="16"/>
  <c r="H200" i="16" s="1"/>
  <c r="G200" i="16"/>
  <c r="F199" i="16"/>
  <c r="G199" i="16"/>
  <c r="G198" i="16"/>
  <c r="F198" i="16"/>
  <c r="H198" i="16" s="1"/>
  <c r="F175" i="16"/>
  <c r="F132" i="16"/>
  <c r="H132" i="16"/>
  <c r="J128" i="16"/>
  <c r="J49" i="16"/>
  <c r="G66" i="19"/>
  <c r="G96" i="19"/>
  <c r="N117" i="19"/>
  <c r="W121" i="2" s="1"/>
  <c r="G121" i="19"/>
  <c r="G150" i="19"/>
  <c r="N169" i="19"/>
  <c r="X121" i="2" s="1"/>
  <c r="G173" i="19"/>
  <c r="G197" i="19"/>
  <c r="N208" i="19"/>
  <c r="Y121" i="2" s="1"/>
  <c r="Z121" i="2"/>
  <c r="I70" i="19"/>
  <c r="I103" i="19"/>
  <c r="I78" i="19"/>
  <c r="S117" i="19"/>
  <c r="AE121" i="2" s="1"/>
  <c r="I125" i="19"/>
  <c r="I137" i="19"/>
  <c r="I154" i="19"/>
  <c r="AF121" i="2"/>
  <c r="I177" i="19"/>
  <c r="I186" i="19"/>
  <c r="I201" i="19"/>
  <c r="S208" i="19"/>
  <c r="AG121" i="2"/>
  <c r="AH121" i="2"/>
  <c r="K112" i="19"/>
  <c r="K85" i="19"/>
  <c r="X117" i="19"/>
  <c r="AM121" i="2"/>
  <c r="K142" i="19"/>
  <c r="K164" i="19"/>
  <c r="X169" i="19"/>
  <c r="AN121" i="2"/>
  <c r="K190" i="19"/>
  <c r="X208" i="19"/>
  <c r="AO121" i="2"/>
  <c r="AP121" i="2"/>
  <c r="G97" i="19"/>
  <c r="O117" i="19"/>
  <c r="W122" i="2"/>
  <c r="G122" i="19"/>
  <c r="G151" i="19"/>
  <c r="O169" i="19"/>
  <c r="X122" i="2"/>
  <c r="G174" i="19"/>
  <c r="G208" i="19" s="1"/>
  <c r="G198" i="19"/>
  <c r="G199" i="19"/>
  <c r="O208" i="19"/>
  <c r="Y122" i="2"/>
  <c r="Z122" i="2"/>
  <c r="I79" i="19"/>
  <c r="T117" i="19"/>
  <c r="AE122" i="2"/>
  <c r="I138" i="19"/>
  <c r="I155" i="19"/>
  <c r="T169" i="19"/>
  <c r="AF122" i="2"/>
  <c r="I178" i="19"/>
  <c r="I187" i="19"/>
  <c r="T208" i="19"/>
  <c r="T232" i="19" s="1"/>
  <c r="AG122" i="2"/>
  <c r="AH122" i="2"/>
  <c r="K86" i="19"/>
  <c r="Y117" i="19"/>
  <c r="AM122" i="2"/>
  <c r="K143" i="19"/>
  <c r="Y169" i="19"/>
  <c r="AN122" i="2"/>
  <c r="Y208" i="19"/>
  <c r="AP122" i="2"/>
  <c r="G98" i="19"/>
  <c r="P117" i="19"/>
  <c r="W123" i="2" s="1"/>
  <c r="G123" i="19"/>
  <c r="P169" i="19"/>
  <c r="X123" i="2"/>
  <c r="G175" i="19"/>
  <c r="P208" i="19"/>
  <c r="Z123" i="2"/>
  <c r="I156" i="19"/>
  <c r="U169" i="19"/>
  <c r="AF123" i="2" s="1"/>
  <c r="I188" i="19"/>
  <c r="U208" i="19"/>
  <c r="AG123" i="2"/>
  <c r="AH123" i="2"/>
  <c r="K87" i="19"/>
  <c r="Z117" i="19"/>
  <c r="AM123" i="2"/>
  <c r="K144" i="19"/>
  <c r="Z169" i="19"/>
  <c r="AN123" i="2"/>
  <c r="Z208" i="19"/>
  <c r="AO123" i="2" s="1"/>
  <c r="AP123" i="2"/>
  <c r="Q117" i="19"/>
  <c r="W124" i="2"/>
  <c r="X124" i="2"/>
  <c r="Q208" i="19"/>
  <c r="Y124" i="2"/>
  <c r="Z124" i="2"/>
  <c r="V117" i="19"/>
  <c r="AE124" i="2" s="1"/>
  <c r="V169" i="19"/>
  <c r="AF124" i="2" s="1"/>
  <c r="V208" i="19"/>
  <c r="AG124" i="2" s="1"/>
  <c r="AH124" i="2"/>
  <c r="AM124" i="2"/>
  <c r="AA169" i="19"/>
  <c r="AA208" i="19"/>
  <c r="AO124" i="2"/>
  <c r="AP124" i="2"/>
  <c r="G65" i="19"/>
  <c r="G95" i="19"/>
  <c r="M117" i="19"/>
  <c r="W120" i="2"/>
  <c r="W125" i="2" s="1"/>
  <c r="G120" i="19"/>
  <c r="G149" i="19"/>
  <c r="M169" i="19"/>
  <c r="X120" i="2" s="1"/>
  <c r="X125" i="2" s="1"/>
  <c r="G172" i="19"/>
  <c r="G196" i="19"/>
  <c r="M208" i="19"/>
  <c r="Z120" i="2"/>
  <c r="Z125" i="2"/>
  <c r="I69" i="19"/>
  <c r="I102" i="19"/>
  <c r="I77" i="19"/>
  <c r="R117" i="19"/>
  <c r="AE120" i="2" s="1"/>
  <c r="I124" i="19"/>
  <c r="I136" i="19"/>
  <c r="I153" i="19"/>
  <c r="R169" i="19"/>
  <c r="I176" i="19"/>
  <c r="I185" i="19"/>
  <c r="I200" i="19"/>
  <c r="R208" i="19"/>
  <c r="AG120" i="2" s="1"/>
  <c r="AH120" i="2"/>
  <c r="AH125" i="2"/>
  <c r="K111" i="19"/>
  <c r="K84" i="19"/>
  <c r="W117" i="19"/>
  <c r="AM120" i="2"/>
  <c r="AM125" i="2" s="1"/>
  <c r="K141" i="19"/>
  <c r="K163" i="19"/>
  <c r="W169" i="19"/>
  <c r="K189" i="19"/>
  <c r="W208" i="19"/>
  <c r="AO120" i="2" s="1"/>
  <c r="AP120" i="2"/>
  <c r="G130" i="18"/>
  <c r="G196" i="18"/>
  <c r="G231" i="18"/>
  <c r="G261" i="18"/>
  <c r="G288" i="18"/>
  <c r="G295" i="18"/>
  <c r="I126" i="18"/>
  <c r="I170" i="18"/>
  <c r="I183" i="18"/>
  <c r="I191" i="18"/>
  <c r="I239" i="18"/>
  <c r="I257" i="18"/>
  <c r="I265" i="18"/>
  <c r="I276" i="18"/>
  <c r="I292" i="18"/>
  <c r="I306" i="18"/>
  <c r="AD121" i="2"/>
  <c r="K141" i="18"/>
  <c r="K179" i="18"/>
  <c r="X187" i="18"/>
  <c r="AN91" i="2"/>
  <c r="AN95" i="2" s="1"/>
  <c r="K209" i="18"/>
  <c r="AO91" i="2"/>
  <c r="K302" i="18"/>
  <c r="G131" i="18"/>
  <c r="G187" i="18" s="1"/>
  <c r="G197" i="18"/>
  <c r="G262" i="18"/>
  <c r="G289" i="18"/>
  <c r="G296" i="18"/>
  <c r="I127" i="18"/>
  <c r="I171" i="18"/>
  <c r="I184" i="18"/>
  <c r="AF92" i="2"/>
  <c r="I192" i="18"/>
  <c r="I258" i="18"/>
  <c r="I266" i="18"/>
  <c r="I293" i="18"/>
  <c r="I307" i="18"/>
  <c r="AD122" i="2"/>
  <c r="K153" i="18"/>
  <c r="K187" i="18" s="1"/>
  <c r="D92" i="2" s="1"/>
  <c r="Y187" i="18"/>
  <c r="AN92" i="2" s="1"/>
  <c r="K210" i="18"/>
  <c r="Y253" i="18"/>
  <c r="AO92" i="2"/>
  <c r="G132" i="18"/>
  <c r="P253" i="18"/>
  <c r="Y93" i="2"/>
  <c r="G290" i="18"/>
  <c r="V123" i="2"/>
  <c r="I128" i="18"/>
  <c r="I135" i="18"/>
  <c r="I172" i="18"/>
  <c r="U187" i="18"/>
  <c r="AF93" i="2" s="1"/>
  <c r="I215" i="18"/>
  <c r="I216" i="18"/>
  <c r="I217" i="18"/>
  <c r="I259" i="18"/>
  <c r="U314" i="18"/>
  <c r="AH93" i="2" s="1"/>
  <c r="Z187" i="18"/>
  <c r="AN93" i="2"/>
  <c r="K211" i="18"/>
  <c r="AO93" i="2"/>
  <c r="Z314" i="18"/>
  <c r="AP93" i="2" s="1"/>
  <c r="X94" i="2"/>
  <c r="Q314" i="18"/>
  <c r="Z94" i="2" s="1"/>
  <c r="V253" i="18"/>
  <c r="AG94" i="2" s="1"/>
  <c r="AA253" i="18"/>
  <c r="AO94" i="2"/>
  <c r="G129" i="18"/>
  <c r="G161" i="18"/>
  <c r="X90" i="2"/>
  <c r="G195" i="18"/>
  <c r="G230" i="18"/>
  <c r="M253" i="18"/>
  <c r="G260" i="18"/>
  <c r="G287" i="18"/>
  <c r="G294" i="18"/>
  <c r="V120" i="2"/>
  <c r="I125" i="18"/>
  <c r="I169" i="18"/>
  <c r="I182" i="18"/>
  <c r="I190" i="18"/>
  <c r="I238" i="18"/>
  <c r="I256" i="18"/>
  <c r="I264" i="18"/>
  <c r="I275" i="18"/>
  <c r="I291" i="18"/>
  <c r="I305" i="18"/>
  <c r="K140" i="18"/>
  <c r="K178" i="18"/>
  <c r="K208" i="18"/>
  <c r="K271" i="18"/>
  <c r="K301" i="18"/>
  <c r="AP90" i="2"/>
  <c r="AP95" i="2" s="1"/>
  <c r="AQ124" i="2"/>
  <c r="AI124" i="2"/>
  <c r="AA124" i="2"/>
  <c r="AQ123" i="2"/>
  <c r="AI123" i="2"/>
  <c r="AA123" i="2"/>
  <c r="AA125" i="2" s="1"/>
  <c r="AQ122" i="2"/>
  <c r="AI122" i="2"/>
  <c r="AA122" i="2"/>
  <c r="AQ121" i="2"/>
  <c r="AI121" i="2"/>
  <c r="AA121" i="2"/>
  <c r="AQ120" i="2"/>
  <c r="AI120" i="2"/>
  <c r="AI125" i="2" s="1"/>
  <c r="AA120" i="2"/>
  <c r="F189" i="19"/>
  <c r="L189" i="19" s="1"/>
  <c r="F190" i="19"/>
  <c r="L190" i="19" s="1"/>
  <c r="F191" i="19"/>
  <c r="F141" i="19"/>
  <c r="L141" i="19" s="1"/>
  <c r="F142" i="19"/>
  <c r="L142" i="19" s="1"/>
  <c r="F143" i="19"/>
  <c r="L143" i="19" s="1"/>
  <c r="F144" i="19"/>
  <c r="L144" i="19" s="1"/>
  <c r="F163" i="19"/>
  <c r="L163" i="19" s="1"/>
  <c r="F164" i="19"/>
  <c r="L164" i="19" s="1"/>
  <c r="F165" i="19"/>
  <c r="L165" i="19"/>
  <c r="F166" i="19"/>
  <c r="F111" i="19"/>
  <c r="L111" i="19" s="1"/>
  <c r="F112" i="19"/>
  <c r="L112" i="19" s="1"/>
  <c r="F113" i="19"/>
  <c r="F114" i="19"/>
  <c r="L114" i="19" s="1"/>
  <c r="F84" i="19"/>
  <c r="L84" i="19" s="1"/>
  <c r="F85" i="19"/>
  <c r="L85" i="19" s="1"/>
  <c r="F86" i="19"/>
  <c r="L86" i="19" s="1"/>
  <c r="F87" i="19"/>
  <c r="L87" i="19" s="1"/>
  <c r="F89" i="19"/>
  <c r="L89" i="19" s="1"/>
  <c r="L90" i="19"/>
  <c r="N232" i="19"/>
  <c r="S232" i="19"/>
  <c r="F77" i="19"/>
  <c r="J77" i="19" s="1"/>
  <c r="F78" i="19"/>
  <c r="J78" i="19" s="1"/>
  <c r="F79" i="19"/>
  <c r="J79" i="19"/>
  <c r="F80" i="19"/>
  <c r="J80" i="19" s="1"/>
  <c r="F82" i="19"/>
  <c r="J83" i="19"/>
  <c r="F69" i="19"/>
  <c r="J69" i="19" s="1"/>
  <c r="F70" i="19"/>
  <c r="J70" i="19" s="1"/>
  <c r="F71" i="19"/>
  <c r="F72" i="19"/>
  <c r="F102" i="19"/>
  <c r="J102" i="19"/>
  <c r="F103" i="19"/>
  <c r="F104" i="19"/>
  <c r="J104" i="19" s="1"/>
  <c r="F105" i="19"/>
  <c r="J105" i="19" s="1"/>
  <c r="F124" i="19"/>
  <c r="F125" i="19"/>
  <c r="J125" i="19" s="1"/>
  <c r="F127" i="19"/>
  <c r="F136" i="19"/>
  <c r="J136" i="19"/>
  <c r="F137" i="19"/>
  <c r="F138" i="19"/>
  <c r="J138" i="19" s="1"/>
  <c r="F140" i="19"/>
  <c r="J140" i="19" s="1"/>
  <c r="F153" i="19"/>
  <c r="J153" i="19"/>
  <c r="F154" i="19"/>
  <c r="J154" i="19" s="1"/>
  <c r="F155" i="19"/>
  <c r="J155" i="19" s="1"/>
  <c r="F156" i="19"/>
  <c r="F176" i="19"/>
  <c r="J176" i="19" s="1"/>
  <c r="F177" i="19"/>
  <c r="J177" i="19" s="1"/>
  <c r="F178" i="19"/>
  <c r="J178" i="19" s="1"/>
  <c r="F180" i="19"/>
  <c r="F185" i="19"/>
  <c r="F186" i="19"/>
  <c r="J186" i="19"/>
  <c r="F187" i="19"/>
  <c r="J187" i="19" s="1"/>
  <c r="F188" i="19"/>
  <c r="J188" i="19" s="1"/>
  <c r="F200" i="19"/>
  <c r="F201" i="19"/>
  <c r="J201" i="19"/>
  <c r="F202" i="19"/>
  <c r="J202" i="19" s="1"/>
  <c r="F203" i="19"/>
  <c r="J203" i="19" s="1"/>
  <c r="C120" i="2"/>
  <c r="F95" i="19"/>
  <c r="H95" i="19" s="1"/>
  <c r="F96" i="19"/>
  <c r="H96" i="19" s="1"/>
  <c r="F97" i="19"/>
  <c r="H97" i="19"/>
  <c r="F98" i="19"/>
  <c r="H98" i="19" s="1"/>
  <c r="F100" i="19"/>
  <c r="H101" i="19"/>
  <c r="F65" i="19"/>
  <c r="H65" i="19" s="1"/>
  <c r="F66" i="19"/>
  <c r="H66" i="19" s="1"/>
  <c r="F67" i="19"/>
  <c r="H67" i="19"/>
  <c r="F68" i="19"/>
  <c r="H68" i="19" s="1"/>
  <c r="F120" i="19"/>
  <c r="H120" i="19" s="1"/>
  <c r="F121" i="19"/>
  <c r="H121" i="19"/>
  <c r="F122" i="19"/>
  <c r="F123" i="19"/>
  <c r="H123" i="19" s="1"/>
  <c r="F149" i="19"/>
  <c r="H149" i="19" s="1"/>
  <c r="F150" i="19"/>
  <c r="H150" i="19" s="1"/>
  <c r="F151" i="19"/>
  <c r="H151" i="19" s="1"/>
  <c r="F152" i="19"/>
  <c r="H152" i="19" s="1"/>
  <c r="F172" i="19"/>
  <c r="H172" i="19" s="1"/>
  <c r="F173" i="19"/>
  <c r="H173" i="19" s="1"/>
  <c r="F174" i="19"/>
  <c r="H174" i="19" s="1"/>
  <c r="F175" i="19"/>
  <c r="H175" i="19" s="1"/>
  <c r="F196" i="19"/>
  <c r="H196" i="19" s="1"/>
  <c r="F197" i="19"/>
  <c r="H197" i="19" s="1"/>
  <c r="F198" i="19"/>
  <c r="H198" i="19"/>
  <c r="F199" i="19"/>
  <c r="H199" i="19" s="1"/>
  <c r="G117" i="19"/>
  <c r="B121" i="2" s="1"/>
  <c r="B123" i="2"/>
  <c r="B120" i="2"/>
  <c r="G255" i="17"/>
  <c r="G285" i="17"/>
  <c r="G302" i="17"/>
  <c r="G323" i="17"/>
  <c r="G363" i="17"/>
  <c r="G8" i="18"/>
  <c r="G16" i="18"/>
  <c r="G39" i="18"/>
  <c r="W91" i="2"/>
  <c r="I251" i="17"/>
  <c r="I263" i="17"/>
  <c r="I327" i="17"/>
  <c r="I359" i="17"/>
  <c r="I12" i="18"/>
  <c r="I24" i="18"/>
  <c r="I43" i="18"/>
  <c r="K270" i="17"/>
  <c r="K277" i="17"/>
  <c r="K314" i="17"/>
  <c r="X319" i="17"/>
  <c r="AP61" i="2" s="1"/>
  <c r="K347" i="17"/>
  <c r="K370" i="17"/>
  <c r="X383" i="17"/>
  <c r="AQ61" i="2" s="1"/>
  <c r="X58" i="18"/>
  <c r="AL91" i="2"/>
  <c r="AM91" i="2"/>
  <c r="G286" i="17"/>
  <c r="G303" i="17"/>
  <c r="G324" i="17"/>
  <c r="G364" i="17"/>
  <c r="G9" i="18"/>
  <c r="G17" i="18"/>
  <c r="W92" i="2"/>
  <c r="I252" i="17"/>
  <c r="I264" i="17"/>
  <c r="I328" i="17"/>
  <c r="I13" i="18"/>
  <c r="I25" i="18"/>
  <c r="T58" i="18"/>
  <c r="AD92" i="2" s="1"/>
  <c r="K271" i="17"/>
  <c r="K348" i="17"/>
  <c r="Y58" i="18"/>
  <c r="AL92" i="2" s="1"/>
  <c r="AQ92" i="2" s="1"/>
  <c r="AM92" i="2"/>
  <c r="G287" i="17"/>
  <c r="P383" i="17"/>
  <c r="AA63" i="2"/>
  <c r="G10" i="18"/>
  <c r="G18" i="18"/>
  <c r="P58" i="18"/>
  <c r="V93" i="2"/>
  <c r="I253" i="17"/>
  <c r="I275" i="17"/>
  <c r="U319" i="17"/>
  <c r="AH63" i="2" s="1"/>
  <c r="I14" i="18"/>
  <c r="U58" i="18"/>
  <c r="AD93" i="2" s="1"/>
  <c r="AE93" i="2"/>
  <c r="K349" i="17"/>
  <c r="Z58" i="18"/>
  <c r="AL93" i="2" s="1"/>
  <c r="Q58" i="18"/>
  <c r="V94" i="2" s="1"/>
  <c r="W94" i="2"/>
  <c r="AD94" i="2"/>
  <c r="AQ64" i="2"/>
  <c r="AL94" i="2"/>
  <c r="AM94" i="2"/>
  <c r="G254" i="17"/>
  <c r="G284" i="17"/>
  <c r="G301" i="17"/>
  <c r="G322" i="17"/>
  <c r="G362" i="17"/>
  <c r="G7" i="18"/>
  <c r="G15" i="18"/>
  <c r="G38" i="18"/>
  <c r="W90" i="2"/>
  <c r="I250" i="17"/>
  <c r="I319" i="17" s="1"/>
  <c r="C64" i="2" s="1"/>
  <c r="I262" i="17"/>
  <c r="I326" i="17"/>
  <c r="I358" i="17"/>
  <c r="I11" i="18"/>
  <c r="I23" i="18"/>
  <c r="I42" i="18"/>
  <c r="R58" i="18"/>
  <c r="AD90" i="2" s="1"/>
  <c r="AE90" i="2"/>
  <c r="K269" i="17"/>
  <c r="K276" i="17"/>
  <c r="K313" i="17"/>
  <c r="K346" i="17"/>
  <c r="K369" i="17"/>
  <c r="W58" i="18"/>
  <c r="AL90" i="2" s="1"/>
  <c r="AQ94" i="2"/>
  <c r="F29" i="18"/>
  <c r="L29" i="18" s="1"/>
  <c r="F30" i="18"/>
  <c r="L30" i="18" s="1"/>
  <c r="F31" i="18"/>
  <c r="L31" i="18" s="1"/>
  <c r="F32" i="18"/>
  <c r="L32" i="18" s="1"/>
  <c r="F52" i="18"/>
  <c r="L52" i="18" s="1"/>
  <c r="F53" i="18"/>
  <c r="L53" i="18" s="1"/>
  <c r="F54" i="18"/>
  <c r="L54" i="18" s="1"/>
  <c r="F55" i="18"/>
  <c r="L55" i="18" s="1"/>
  <c r="F140" i="18"/>
  <c r="L140" i="18" s="1"/>
  <c r="F141" i="18"/>
  <c r="L141" i="18" s="1"/>
  <c r="F142" i="18"/>
  <c r="L142" i="18" s="1"/>
  <c r="F152" i="18"/>
  <c r="L152" i="18" s="1"/>
  <c r="F153" i="18"/>
  <c r="F154" i="18"/>
  <c r="L154" i="18" s="1"/>
  <c r="F155" i="18"/>
  <c r="L155" i="18" s="1"/>
  <c r="F178" i="18"/>
  <c r="L178" i="18" s="1"/>
  <c r="F179" i="18"/>
  <c r="L179" i="18" s="1"/>
  <c r="F180" i="18"/>
  <c r="L180" i="18" s="1"/>
  <c r="F181" i="18"/>
  <c r="L181" i="18" s="1"/>
  <c r="F208" i="18"/>
  <c r="F209" i="18"/>
  <c r="L209" i="18" s="1"/>
  <c r="F210" i="18"/>
  <c r="L210" i="18" s="1"/>
  <c r="F211" i="18"/>
  <c r="L211" i="18" s="1"/>
  <c r="F271" i="18"/>
  <c r="L271" i="18" s="1"/>
  <c r="F272" i="18"/>
  <c r="L272" i="18" s="1"/>
  <c r="F273" i="18"/>
  <c r="L273" i="18" s="1"/>
  <c r="F279" i="18"/>
  <c r="L279" i="18" s="1"/>
  <c r="F280" i="18"/>
  <c r="L280" i="18" s="1"/>
  <c r="F281" i="18"/>
  <c r="L281" i="18" s="1"/>
  <c r="F282" i="18"/>
  <c r="L282" i="18" s="1"/>
  <c r="F301" i="18"/>
  <c r="L301" i="18" s="1"/>
  <c r="F302" i="18"/>
  <c r="L302" i="18" s="1"/>
  <c r="F303" i="18"/>
  <c r="L303" i="18" s="1"/>
  <c r="F304" i="18"/>
  <c r="L304" i="18" s="1"/>
  <c r="K58" i="18"/>
  <c r="D90" i="2"/>
  <c r="K253" i="18"/>
  <c r="D93" i="2" s="1"/>
  <c r="K314" i="18"/>
  <c r="D94" i="2" s="1"/>
  <c r="F11" i="18"/>
  <c r="J11" i="18"/>
  <c r="F12" i="18"/>
  <c r="F13" i="18"/>
  <c r="J13" i="18" s="1"/>
  <c r="F14" i="18"/>
  <c r="F23" i="18"/>
  <c r="J23" i="18"/>
  <c r="F24" i="18"/>
  <c r="J24" i="18"/>
  <c r="F25" i="18"/>
  <c r="J25" i="18"/>
  <c r="F28" i="18"/>
  <c r="J28" i="18"/>
  <c r="F42" i="18"/>
  <c r="J42" i="18"/>
  <c r="F43" i="18"/>
  <c r="J43" i="18"/>
  <c r="F44" i="18"/>
  <c r="J44" i="18"/>
  <c r="F45" i="18"/>
  <c r="J45" i="18"/>
  <c r="F125" i="18"/>
  <c r="J125" i="18" s="1"/>
  <c r="F126" i="18"/>
  <c r="J126" i="18" s="1"/>
  <c r="F127" i="18"/>
  <c r="F128" i="18"/>
  <c r="J128" i="18" s="1"/>
  <c r="F133" i="18"/>
  <c r="J133" i="18" s="1"/>
  <c r="F134" i="18"/>
  <c r="J134" i="18"/>
  <c r="F135" i="18"/>
  <c r="J135" i="18" s="1"/>
  <c r="F143" i="18"/>
  <c r="J143" i="18" s="1"/>
  <c r="F144" i="18"/>
  <c r="J144" i="18" s="1"/>
  <c r="F145" i="18"/>
  <c r="J145" i="18" s="1"/>
  <c r="F146" i="18"/>
  <c r="J146" i="18" s="1"/>
  <c r="F169" i="18"/>
  <c r="F170" i="18"/>
  <c r="F171" i="18"/>
  <c r="J171" i="18" s="1"/>
  <c r="F172" i="18"/>
  <c r="J172" i="18" s="1"/>
  <c r="F182" i="18"/>
  <c r="J182" i="18" s="1"/>
  <c r="F183" i="18"/>
  <c r="J183" i="18"/>
  <c r="F184" i="18"/>
  <c r="J184" i="18" s="1"/>
  <c r="F190" i="18"/>
  <c r="J190" i="18" s="1"/>
  <c r="F191" i="18"/>
  <c r="J191" i="18" s="1"/>
  <c r="F192" i="18"/>
  <c r="J192" i="18" s="1"/>
  <c r="F194" i="18"/>
  <c r="J194" i="18" s="1"/>
  <c r="F212" i="18"/>
  <c r="J212" i="18" s="1"/>
  <c r="F213" i="18"/>
  <c r="J213" i="18" s="1"/>
  <c r="F214" i="18"/>
  <c r="J214" i="18" s="1"/>
  <c r="F215" i="18"/>
  <c r="J215" i="18" s="1"/>
  <c r="F216" i="18"/>
  <c r="J216" i="18" s="1"/>
  <c r="F217" i="18"/>
  <c r="J217" i="18" s="1"/>
  <c r="F238" i="18"/>
  <c r="J238" i="18" s="1"/>
  <c r="F239" i="18"/>
  <c r="F240" i="18"/>
  <c r="J240" i="18"/>
  <c r="F241" i="18"/>
  <c r="J241" i="18"/>
  <c r="F256" i="18"/>
  <c r="J256" i="18"/>
  <c r="F257" i="18"/>
  <c r="J257" i="18"/>
  <c r="F258" i="18"/>
  <c r="J258" i="18"/>
  <c r="F259" i="18"/>
  <c r="F264" i="18"/>
  <c r="J264" i="18" s="1"/>
  <c r="F265" i="18"/>
  <c r="J265" i="18" s="1"/>
  <c r="F266" i="18"/>
  <c r="J266" i="18" s="1"/>
  <c r="F275" i="18"/>
  <c r="F276" i="18"/>
  <c r="F277" i="18"/>
  <c r="J277" i="18" s="1"/>
  <c r="F278" i="18"/>
  <c r="J278" i="18"/>
  <c r="F291" i="18"/>
  <c r="J291" i="18" s="1"/>
  <c r="F292" i="18"/>
  <c r="F293" i="18"/>
  <c r="J293" i="18" s="1"/>
  <c r="F305" i="18"/>
  <c r="J305" i="18" s="1"/>
  <c r="F306" i="18"/>
  <c r="J306" i="18" s="1"/>
  <c r="F307" i="18"/>
  <c r="J307" i="18"/>
  <c r="C91" i="2"/>
  <c r="I253" i="18"/>
  <c r="C93" i="2" s="1"/>
  <c r="E93" i="2" s="1"/>
  <c r="F7" i="18"/>
  <c r="H7" i="18" s="1"/>
  <c r="H58" i="18" s="1"/>
  <c r="G90" i="2" s="1"/>
  <c r="F8" i="18"/>
  <c r="H8" i="18" s="1"/>
  <c r="F9" i="18"/>
  <c r="H9" i="18" s="1"/>
  <c r="F10" i="18"/>
  <c r="H10" i="18" s="1"/>
  <c r="F15" i="18"/>
  <c r="H15" i="18" s="1"/>
  <c r="F16" i="18"/>
  <c r="H16" i="18" s="1"/>
  <c r="F17" i="18"/>
  <c r="H17" i="18"/>
  <c r="F18" i="18"/>
  <c r="H18" i="18" s="1"/>
  <c r="F38" i="18"/>
  <c r="H38" i="18" s="1"/>
  <c r="F39" i="18"/>
  <c r="H39" i="18" s="1"/>
  <c r="F40" i="18"/>
  <c r="H40" i="18" s="1"/>
  <c r="F41" i="18"/>
  <c r="H41" i="18" s="1"/>
  <c r="F129" i="18"/>
  <c r="H129" i="18" s="1"/>
  <c r="F130" i="18"/>
  <c r="H130" i="18" s="1"/>
  <c r="F131" i="18"/>
  <c r="F132" i="18"/>
  <c r="H132" i="18" s="1"/>
  <c r="F161" i="18"/>
  <c r="H161" i="18" s="1"/>
  <c r="F162" i="18"/>
  <c r="H162" i="18" s="1"/>
  <c r="F164" i="18"/>
  <c r="H164" i="18" s="1"/>
  <c r="F165" i="18"/>
  <c r="H165" i="18" s="1"/>
  <c r="F195" i="18"/>
  <c r="H195" i="18"/>
  <c r="F196" i="18"/>
  <c r="H196" i="18" s="1"/>
  <c r="F197" i="18"/>
  <c r="H197" i="18"/>
  <c r="F198" i="18"/>
  <c r="H198" i="18" s="1"/>
  <c r="F199" i="18"/>
  <c r="H199" i="18"/>
  <c r="F200" i="18"/>
  <c r="H200" i="18" s="1"/>
  <c r="F230" i="18"/>
  <c r="H230" i="18"/>
  <c r="F231" i="18"/>
  <c r="H231" i="18" s="1"/>
  <c r="F232" i="18"/>
  <c r="H232" i="18"/>
  <c r="F233" i="18"/>
  <c r="H233" i="18" s="1"/>
  <c r="F260" i="18"/>
  <c r="H260" i="18"/>
  <c r="F261" i="18"/>
  <c r="H261" i="18" s="1"/>
  <c r="F262" i="18"/>
  <c r="H262" i="18"/>
  <c r="F263" i="18"/>
  <c r="H263" i="18" s="1"/>
  <c r="F287" i="18"/>
  <c r="H287" i="18"/>
  <c r="F288" i="18"/>
  <c r="H288" i="18" s="1"/>
  <c r="F289" i="18"/>
  <c r="F290" i="18"/>
  <c r="H290" i="18" s="1"/>
  <c r="F294" i="18"/>
  <c r="F295" i="18"/>
  <c r="H295" i="18" s="1"/>
  <c r="F296" i="18"/>
  <c r="H296" i="18"/>
  <c r="B92" i="2"/>
  <c r="G253" i="18"/>
  <c r="B93" i="2"/>
  <c r="X317" i="18"/>
  <c r="AA317" i="18"/>
  <c r="G12" i="17"/>
  <c r="G48" i="17"/>
  <c r="G74" i="17"/>
  <c r="G102" i="17"/>
  <c r="N124" i="17"/>
  <c r="W61" i="2" s="1"/>
  <c r="G132" i="17"/>
  <c r="G163" i="17"/>
  <c r="G170" i="17"/>
  <c r="G190" i="17"/>
  <c r="G226" i="17"/>
  <c r="I8" i="17"/>
  <c r="I44" i="17"/>
  <c r="I70" i="17"/>
  <c r="I78" i="17"/>
  <c r="I106" i="17"/>
  <c r="I128" i="17"/>
  <c r="I140" i="17"/>
  <c r="F151" i="17"/>
  <c r="J151" i="17" s="1"/>
  <c r="I167" i="17"/>
  <c r="I181" i="17"/>
  <c r="S186" i="17"/>
  <c r="AF61" i="2" s="1"/>
  <c r="I194" i="17"/>
  <c r="I207" i="17"/>
  <c r="I222" i="17"/>
  <c r="I230" i="17"/>
  <c r="X66" i="17"/>
  <c r="AL61" i="2" s="1"/>
  <c r="K94" i="17"/>
  <c r="K118" i="17"/>
  <c r="X124" i="17"/>
  <c r="AM61" i="2" s="1"/>
  <c r="K148" i="17"/>
  <c r="K155" i="17"/>
  <c r="K186" i="17" s="1"/>
  <c r="D62" i="2" s="1"/>
  <c r="K177" i="17"/>
  <c r="X186" i="17"/>
  <c r="AN61" i="2" s="1"/>
  <c r="K213" i="17"/>
  <c r="K238" i="17"/>
  <c r="X247" i="17"/>
  <c r="G49" i="17"/>
  <c r="G66" i="17" s="1"/>
  <c r="G75" i="17"/>
  <c r="G103" i="17"/>
  <c r="G164" i="17"/>
  <c r="G171" i="17"/>
  <c r="G191" i="17"/>
  <c r="G227" i="17"/>
  <c r="I9" i="17"/>
  <c r="I45" i="17"/>
  <c r="I71" i="17"/>
  <c r="I107" i="17"/>
  <c r="I129" i="17"/>
  <c r="I168" i="17"/>
  <c r="I182" i="17"/>
  <c r="I195" i="17"/>
  <c r="I208" i="17"/>
  <c r="I223" i="17"/>
  <c r="Y66" i="17"/>
  <c r="AL62" i="2"/>
  <c r="AR62" i="2" s="1"/>
  <c r="K156" i="17"/>
  <c r="Y186" i="17"/>
  <c r="AN62" i="2" s="1"/>
  <c r="Y247" i="17"/>
  <c r="AO62" i="2" s="1"/>
  <c r="G50" i="17"/>
  <c r="G76" i="17"/>
  <c r="G104" i="17"/>
  <c r="G165" i="17"/>
  <c r="G228" i="17"/>
  <c r="I10" i="17"/>
  <c r="I46" i="17"/>
  <c r="I72" i="17"/>
  <c r="I108" i="17"/>
  <c r="I130" i="17"/>
  <c r="I209" i="17"/>
  <c r="I224" i="17"/>
  <c r="Z66" i="17"/>
  <c r="AL63" i="2" s="1"/>
  <c r="Z124" i="17"/>
  <c r="AM63" i="2" s="1"/>
  <c r="K157" i="17"/>
  <c r="Z247" i="17"/>
  <c r="AO63" i="2" s="1"/>
  <c r="AD64" i="2"/>
  <c r="V247" i="17"/>
  <c r="AG64" i="2" s="1"/>
  <c r="AA124" i="17"/>
  <c r="AM64" i="2" s="1"/>
  <c r="AA247" i="17"/>
  <c r="AO64" i="2"/>
  <c r="G11" i="17"/>
  <c r="G47" i="17"/>
  <c r="G73" i="17"/>
  <c r="G101" i="17"/>
  <c r="G109" i="17"/>
  <c r="G131" i="17"/>
  <c r="G162" i="17"/>
  <c r="G169" i="17"/>
  <c r="H169" i="17" s="1"/>
  <c r="M186" i="17"/>
  <c r="X60" i="2" s="1"/>
  <c r="G189" i="17"/>
  <c r="G225" i="17"/>
  <c r="I7" i="17"/>
  <c r="I19" i="17"/>
  <c r="I43" i="17"/>
  <c r="I69" i="17"/>
  <c r="I77" i="17"/>
  <c r="I105" i="17"/>
  <c r="I127" i="17"/>
  <c r="I139" i="17"/>
  <c r="I166" i="17"/>
  <c r="I180" i="17"/>
  <c r="I193" i="17"/>
  <c r="I247" i="17" s="1"/>
  <c r="C63" i="2" s="1"/>
  <c r="I206" i="17"/>
  <c r="I221" i="17"/>
  <c r="I229" i="17"/>
  <c r="R247" i="17"/>
  <c r="AG60" i="2" s="1"/>
  <c r="AG65" i="2" s="1"/>
  <c r="K93" i="17"/>
  <c r="K124" i="17" s="1"/>
  <c r="D61" i="2" s="1"/>
  <c r="K117" i="17"/>
  <c r="AM60" i="2"/>
  <c r="AM65" i="2" s="1"/>
  <c r="K147" i="17"/>
  <c r="K176" i="17"/>
  <c r="W186" i="17"/>
  <c r="AN60" i="2" s="1"/>
  <c r="K212" i="17"/>
  <c r="K237" i="17"/>
  <c r="W247" i="17"/>
  <c r="AO60" i="2" s="1"/>
  <c r="G8" i="16"/>
  <c r="G15" i="16"/>
  <c r="G44" i="16"/>
  <c r="G130" i="16"/>
  <c r="I157" i="16"/>
  <c r="I166" i="16"/>
  <c r="J166" i="16" s="1"/>
  <c r="I167" i="16"/>
  <c r="G162" i="16"/>
  <c r="H162" i="16" s="1"/>
  <c r="G189" i="16"/>
  <c r="G254" i="16" s="1"/>
  <c r="B33" i="2" s="1"/>
  <c r="G230" i="16"/>
  <c r="I11" i="16"/>
  <c r="I64" i="16" s="1"/>
  <c r="C30" i="2" s="1"/>
  <c r="I40" i="16"/>
  <c r="I124" i="16"/>
  <c r="I185" i="16" s="1"/>
  <c r="I177" i="16"/>
  <c r="I178" i="16"/>
  <c r="I193" i="16"/>
  <c r="I226" i="16"/>
  <c r="K22" i="16"/>
  <c r="K33" i="16"/>
  <c r="K55" i="16"/>
  <c r="K138" i="16"/>
  <c r="K208" i="16"/>
  <c r="K242" i="16"/>
  <c r="G16" i="16"/>
  <c r="G45" i="16"/>
  <c r="I158" i="16"/>
  <c r="G163" i="16"/>
  <c r="G231" i="16"/>
  <c r="I125" i="16"/>
  <c r="I194" i="16"/>
  <c r="I227" i="16"/>
  <c r="T254" i="16"/>
  <c r="K23" i="16"/>
  <c r="K34" i="16"/>
  <c r="K64" i="16" s="1"/>
  <c r="Y64" i="16"/>
  <c r="AL32" i="2" s="1"/>
  <c r="K180" i="16"/>
  <c r="K209" i="16"/>
  <c r="G164" i="16"/>
  <c r="I195" i="16"/>
  <c r="I196" i="16"/>
  <c r="I197" i="16"/>
  <c r="I228" i="16"/>
  <c r="Z64" i="16"/>
  <c r="AL33" i="2" s="1"/>
  <c r="AA64" i="16"/>
  <c r="AL34" i="2" s="1"/>
  <c r="G7" i="16"/>
  <c r="G14" i="16"/>
  <c r="G43" i="16"/>
  <c r="G120" i="16"/>
  <c r="G185" i="16" s="1"/>
  <c r="B32" i="2" s="1"/>
  <c r="G129" i="16"/>
  <c r="I156" i="16"/>
  <c r="I165" i="16"/>
  <c r="G161" i="16"/>
  <c r="G188" i="16"/>
  <c r="G229" i="16"/>
  <c r="I10" i="16"/>
  <c r="I39" i="16"/>
  <c r="I123" i="16"/>
  <c r="I176" i="16"/>
  <c r="I192" i="16"/>
  <c r="I225" i="16"/>
  <c r="K21" i="16"/>
  <c r="K32" i="16"/>
  <c r="K54" i="16"/>
  <c r="K137" i="16"/>
  <c r="K185" i="16" s="1"/>
  <c r="D32" i="2" s="1"/>
  <c r="K172" i="16"/>
  <c r="K207" i="16"/>
  <c r="K241" i="16"/>
  <c r="K254" i="16" s="1"/>
  <c r="F254" i="17"/>
  <c r="H254" i="17"/>
  <c r="F255" i="17"/>
  <c r="H255" i="17" s="1"/>
  <c r="F256" i="17"/>
  <c r="H256" i="17" s="1"/>
  <c r="F257" i="17"/>
  <c r="H257" i="17" s="1"/>
  <c r="F284" i="17"/>
  <c r="H284" i="17" s="1"/>
  <c r="F285" i="17"/>
  <c r="H285" i="17" s="1"/>
  <c r="F286" i="17"/>
  <c r="H286" i="17"/>
  <c r="F287" i="17"/>
  <c r="H287" i="17" s="1"/>
  <c r="F301" i="17"/>
  <c r="F302" i="17"/>
  <c r="H302" i="17" s="1"/>
  <c r="F303" i="17"/>
  <c r="H303" i="17" s="1"/>
  <c r="G319" i="17"/>
  <c r="B64" i="2" s="1"/>
  <c r="F27" i="17"/>
  <c r="L27" i="17" s="1"/>
  <c r="F28" i="17"/>
  <c r="L28" i="17" s="1"/>
  <c r="F29" i="17"/>
  <c r="L29" i="17" s="1"/>
  <c r="F34" i="17"/>
  <c r="L34" i="17" s="1"/>
  <c r="F35" i="17"/>
  <c r="L35" i="17" s="1"/>
  <c r="F36" i="17"/>
  <c r="L36" i="17" s="1"/>
  <c r="F37" i="17"/>
  <c r="L37" i="17" s="1"/>
  <c r="F58" i="17"/>
  <c r="L58" i="17" s="1"/>
  <c r="F59" i="17"/>
  <c r="L59" i="17" s="1"/>
  <c r="F60" i="17"/>
  <c r="L60" i="17"/>
  <c r="F61" i="17"/>
  <c r="L61" i="17" s="1"/>
  <c r="F93" i="17"/>
  <c r="F94" i="17"/>
  <c r="L94" i="17" s="1"/>
  <c r="F95" i="17"/>
  <c r="L95" i="17" s="1"/>
  <c r="F96" i="17"/>
  <c r="L96" i="17" s="1"/>
  <c r="F117" i="17"/>
  <c r="L117" i="17" s="1"/>
  <c r="F118" i="17"/>
  <c r="L118" i="17" s="1"/>
  <c r="F120" i="17"/>
  <c r="L120" i="17" s="1"/>
  <c r="F147" i="17"/>
  <c r="L147" i="17" s="1"/>
  <c r="F148" i="17"/>
  <c r="L148" i="17" s="1"/>
  <c r="F149" i="17"/>
  <c r="L149" i="17" s="1"/>
  <c r="F155" i="17"/>
  <c r="L155" i="17" s="1"/>
  <c r="F156" i="17"/>
  <c r="L156" i="17" s="1"/>
  <c r="F157" i="17"/>
  <c r="L157" i="17" s="1"/>
  <c r="F176" i="17"/>
  <c r="L176" i="17" s="1"/>
  <c r="F177" i="17"/>
  <c r="L177" i="17" s="1"/>
  <c r="F178" i="17"/>
  <c r="L178" i="17" s="1"/>
  <c r="F179" i="17"/>
  <c r="L179" i="17"/>
  <c r="F212" i="17"/>
  <c r="L212" i="17" s="1"/>
  <c r="F213" i="17"/>
  <c r="L213" i="17" s="1"/>
  <c r="F214" i="17"/>
  <c r="L214" i="17"/>
  <c r="F215" i="17"/>
  <c r="L215" i="17" s="1"/>
  <c r="F237" i="17"/>
  <c r="L237" i="17" s="1"/>
  <c r="F238" i="17"/>
  <c r="L238" i="17" s="1"/>
  <c r="F239" i="17"/>
  <c r="L239" i="17" s="1"/>
  <c r="F241" i="17"/>
  <c r="L241" i="17" s="1"/>
  <c r="F242" i="17"/>
  <c r="L242" i="17" s="1"/>
  <c r="F243" i="17"/>
  <c r="L243" i="17" s="1"/>
  <c r="F244" i="17"/>
  <c r="L244" i="17" s="1"/>
  <c r="F269" i="17"/>
  <c r="L269" i="17" s="1"/>
  <c r="F270" i="17"/>
  <c r="L270" i="17" s="1"/>
  <c r="F271" i="17"/>
  <c r="L271" i="17" s="1"/>
  <c r="F276" i="17"/>
  <c r="F277" i="17"/>
  <c r="L277" i="17" s="1"/>
  <c r="F279" i="17"/>
  <c r="L279" i="17" s="1"/>
  <c r="F313" i="17"/>
  <c r="L313" i="17" s="1"/>
  <c r="F314" i="17"/>
  <c r="L314" i="17" s="1"/>
  <c r="F315" i="17"/>
  <c r="L315" i="17" s="1"/>
  <c r="F316" i="17"/>
  <c r="L316" i="17" s="1"/>
  <c r="K383" i="17"/>
  <c r="K247" i="17"/>
  <c r="K66" i="17"/>
  <c r="D60" i="2" s="1"/>
  <c r="D63" i="2"/>
  <c r="F7" i="17"/>
  <c r="J7" i="17"/>
  <c r="F8" i="17"/>
  <c r="J8" i="17" s="1"/>
  <c r="F9" i="17"/>
  <c r="J9" i="17" s="1"/>
  <c r="F10" i="17"/>
  <c r="J10" i="17" s="1"/>
  <c r="F19" i="17"/>
  <c r="F20" i="17"/>
  <c r="J20" i="17" s="1"/>
  <c r="F22" i="17"/>
  <c r="J22" i="17"/>
  <c r="F30" i="17"/>
  <c r="J30" i="17" s="1"/>
  <c r="F31" i="17"/>
  <c r="J31" i="17" s="1"/>
  <c r="F32" i="17"/>
  <c r="J32" i="17" s="1"/>
  <c r="F33" i="17"/>
  <c r="J33" i="17"/>
  <c r="F43" i="17"/>
  <c r="J43" i="17" s="1"/>
  <c r="F44" i="17"/>
  <c r="F45" i="17"/>
  <c r="J45" i="17" s="1"/>
  <c r="F46" i="17"/>
  <c r="J46" i="17" s="1"/>
  <c r="F69" i="17"/>
  <c r="J69" i="17" s="1"/>
  <c r="F70" i="17"/>
  <c r="J70" i="17" s="1"/>
  <c r="F71" i="17"/>
  <c r="J71" i="17"/>
  <c r="F72" i="17"/>
  <c r="J72" i="17" s="1"/>
  <c r="F77" i="17"/>
  <c r="J77" i="17" s="1"/>
  <c r="F78" i="17"/>
  <c r="J78" i="17" s="1"/>
  <c r="F80" i="17"/>
  <c r="J80" i="17"/>
  <c r="F88" i="17"/>
  <c r="J88" i="17" s="1"/>
  <c r="F89" i="17"/>
  <c r="J89" i="17" s="1"/>
  <c r="F90" i="17"/>
  <c r="J90" i="17" s="1"/>
  <c r="F91" i="17"/>
  <c r="J91" i="17"/>
  <c r="F92" i="17"/>
  <c r="J92" i="17" s="1"/>
  <c r="F105" i="17"/>
  <c r="J105" i="17" s="1"/>
  <c r="F106" i="17"/>
  <c r="J106" i="17" s="1"/>
  <c r="F107" i="17"/>
  <c r="F108" i="17"/>
  <c r="J108" i="17" s="1"/>
  <c r="F127" i="17"/>
  <c r="J127" i="17" s="1"/>
  <c r="F128" i="17"/>
  <c r="F129" i="17"/>
  <c r="J129" i="17"/>
  <c r="F130" i="17"/>
  <c r="J130" i="17"/>
  <c r="F139" i="17"/>
  <c r="J139" i="17"/>
  <c r="F140" i="17"/>
  <c r="F142" i="17"/>
  <c r="J142" i="17" s="1"/>
  <c r="F150" i="17"/>
  <c r="J150" i="17" s="1"/>
  <c r="F152" i="17"/>
  <c r="J152" i="17" s="1"/>
  <c r="F153" i="17"/>
  <c r="J153" i="17" s="1"/>
  <c r="F154" i="17"/>
  <c r="J154" i="17" s="1"/>
  <c r="F166" i="17"/>
  <c r="J166" i="17" s="1"/>
  <c r="F167" i="17"/>
  <c r="J167" i="17" s="1"/>
  <c r="F168" i="17"/>
  <c r="J168" i="17"/>
  <c r="F180" i="17"/>
  <c r="J180" i="17" s="1"/>
  <c r="F181" i="17"/>
  <c r="F182" i="17"/>
  <c r="J182" i="17" s="1"/>
  <c r="F193" i="17"/>
  <c r="F194" i="17"/>
  <c r="J194" i="17" s="1"/>
  <c r="F195" i="17"/>
  <c r="F196" i="17"/>
  <c r="J196" i="17"/>
  <c r="F206" i="17"/>
  <c r="J206" i="17" s="1"/>
  <c r="F207" i="17"/>
  <c r="F208" i="17"/>
  <c r="J208" i="17" s="1"/>
  <c r="F209" i="17"/>
  <c r="J209" i="17" s="1"/>
  <c r="F221" i="17"/>
  <c r="J221" i="17" s="1"/>
  <c r="F222" i="17"/>
  <c r="J222" i="17" s="1"/>
  <c r="F223" i="17"/>
  <c r="J223" i="17" s="1"/>
  <c r="F224" i="17"/>
  <c r="J224" i="17"/>
  <c r="F229" i="17"/>
  <c r="J229" i="17" s="1"/>
  <c r="F230" i="17"/>
  <c r="J230" i="17" s="1"/>
  <c r="F232" i="17"/>
  <c r="J232" i="17" s="1"/>
  <c r="F250" i="17"/>
  <c r="F251" i="17"/>
  <c r="J251" i="17" s="1"/>
  <c r="F252" i="17"/>
  <c r="J252" i="17" s="1"/>
  <c r="F253" i="17"/>
  <c r="J253" i="17" s="1"/>
  <c r="F262" i="17"/>
  <c r="J262" i="17" s="1"/>
  <c r="F263" i="17"/>
  <c r="J263" i="17"/>
  <c r="F264" i="17"/>
  <c r="J264" i="17" s="1"/>
  <c r="F272" i="17"/>
  <c r="J272" i="17" s="1"/>
  <c r="F273" i="17"/>
  <c r="J273" i="17" s="1"/>
  <c r="F274" i="17"/>
  <c r="J274" i="17" s="1"/>
  <c r="F275" i="17"/>
  <c r="F288" i="17"/>
  <c r="J288" i="17" s="1"/>
  <c r="F289" i="17"/>
  <c r="J289" i="17" s="1"/>
  <c r="F290" i="17"/>
  <c r="J290" i="17"/>
  <c r="F291" i="17"/>
  <c r="J291" i="17" s="1"/>
  <c r="I383" i="17"/>
  <c r="F11" i="17"/>
  <c r="H11" i="17" s="1"/>
  <c r="F12" i="17"/>
  <c r="H12" i="17" s="1"/>
  <c r="F13" i="17"/>
  <c r="H13" i="17"/>
  <c r="F18" i="17"/>
  <c r="H18" i="17" s="1"/>
  <c r="F47" i="17"/>
  <c r="H47" i="17" s="1"/>
  <c r="F48" i="17"/>
  <c r="H48" i="17" s="1"/>
  <c r="F49" i="17"/>
  <c r="H49" i="17"/>
  <c r="F50" i="17"/>
  <c r="H50" i="17" s="1"/>
  <c r="F73" i="17"/>
  <c r="H73" i="17" s="1"/>
  <c r="F74" i="17"/>
  <c r="H74" i="17"/>
  <c r="F75" i="17"/>
  <c r="H75" i="17" s="1"/>
  <c r="F76" i="17"/>
  <c r="F101" i="17"/>
  <c r="H101" i="17" s="1"/>
  <c r="F102" i="17"/>
  <c r="H102" i="17" s="1"/>
  <c r="F103" i="17"/>
  <c r="H103" i="17" s="1"/>
  <c r="F104" i="17"/>
  <c r="H104" i="17"/>
  <c r="F109" i="17"/>
  <c r="H109" i="17" s="1"/>
  <c r="F110" i="17"/>
  <c r="H110" i="17" s="1"/>
  <c r="F112" i="17"/>
  <c r="H112" i="17" s="1"/>
  <c r="F131" i="17"/>
  <c r="H131" i="17"/>
  <c r="F132" i="17"/>
  <c r="F133" i="17"/>
  <c r="H133" i="17" s="1"/>
  <c r="F134" i="17"/>
  <c r="H134" i="17" s="1"/>
  <c r="F135" i="17"/>
  <c r="H135" i="17" s="1"/>
  <c r="F162" i="17"/>
  <c r="H162" i="17" s="1"/>
  <c r="F163" i="17"/>
  <c r="H163" i="17" s="1"/>
  <c r="F164" i="17"/>
  <c r="H164" i="17" s="1"/>
  <c r="F165" i="17"/>
  <c r="F169" i="17"/>
  <c r="F170" i="17"/>
  <c r="H170" i="17" s="1"/>
  <c r="F171" i="17"/>
  <c r="F189" i="17"/>
  <c r="F190" i="17"/>
  <c r="H190" i="17" s="1"/>
  <c r="F191" i="17"/>
  <c r="H191" i="17" s="1"/>
  <c r="F192" i="17"/>
  <c r="H192" i="17" s="1"/>
  <c r="F225" i="17"/>
  <c r="F226" i="17"/>
  <c r="H226" i="17"/>
  <c r="F227" i="17"/>
  <c r="F228" i="17"/>
  <c r="H228" i="17" s="1"/>
  <c r="B60" i="2"/>
  <c r="Y386" i="17"/>
  <c r="AQ125" i="2"/>
  <c r="AZ122" i="2" s="1"/>
  <c r="F7" i="16"/>
  <c r="F8" i="16"/>
  <c r="H8" i="16" s="1"/>
  <c r="F9" i="16"/>
  <c r="H9" i="16" s="1"/>
  <c r="F14" i="16"/>
  <c r="H14" i="16" s="1"/>
  <c r="F15" i="16"/>
  <c r="H15" i="16" s="1"/>
  <c r="F16" i="16"/>
  <c r="H16" i="16" s="1"/>
  <c r="F43" i="16"/>
  <c r="H43" i="16" s="1"/>
  <c r="F44" i="16"/>
  <c r="H44" i="16"/>
  <c r="F45" i="16"/>
  <c r="F10" i="16"/>
  <c r="J10" i="16" s="1"/>
  <c r="F11" i="16"/>
  <c r="F12" i="16"/>
  <c r="J12" i="16" s="1"/>
  <c r="F13" i="16"/>
  <c r="J13" i="16" s="1"/>
  <c r="F24" i="16"/>
  <c r="J24" i="16" s="1"/>
  <c r="F25" i="16"/>
  <c r="J25" i="16" s="1"/>
  <c r="F26" i="16"/>
  <c r="J26" i="16" s="1"/>
  <c r="F27" i="16"/>
  <c r="J27" i="16"/>
  <c r="F28" i="16"/>
  <c r="J28" i="16" s="1"/>
  <c r="F29" i="16"/>
  <c r="J29" i="16" s="1"/>
  <c r="F30" i="16"/>
  <c r="J30" i="16" s="1"/>
  <c r="F31" i="16"/>
  <c r="J31" i="16" s="1"/>
  <c r="F39" i="16"/>
  <c r="J39" i="16" s="1"/>
  <c r="F40" i="16"/>
  <c r="J40" i="16" s="1"/>
  <c r="F41" i="16"/>
  <c r="J41" i="16" s="1"/>
  <c r="F42" i="16"/>
  <c r="J42" i="16" s="1"/>
  <c r="F46" i="16"/>
  <c r="J46" i="16" s="1"/>
  <c r="F47" i="16"/>
  <c r="J47" i="16" s="1"/>
  <c r="F48" i="16"/>
  <c r="J48" i="16" s="1"/>
  <c r="F21" i="16"/>
  <c r="L21" i="16" s="1"/>
  <c r="F22" i="16"/>
  <c r="L22" i="16" s="1"/>
  <c r="F23" i="16"/>
  <c r="L23" i="16" s="1"/>
  <c r="F32" i="16"/>
  <c r="L32" i="16" s="1"/>
  <c r="F33" i="16"/>
  <c r="L33" i="16" s="1"/>
  <c r="F34" i="16"/>
  <c r="L34" i="16" s="1"/>
  <c r="F54" i="16"/>
  <c r="L54" i="16" s="1"/>
  <c r="F55" i="16"/>
  <c r="L55" i="16" s="1"/>
  <c r="F57" i="16"/>
  <c r="L57" i="16" s="1"/>
  <c r="F58" i="16"/>
  <c r="L58" i="16" s="1"/>
  <c r="F59" i="16"/>
  <c r="L59" i="16" s="1"/>
  <c r="F60" i="16"/>
  <c r="L60" i="16" s="1"/>
  <c r="F120" i="16"/>
  <c r="H120" i="16" s="1"/>
  <c r="F121" i="16"/>
  <c r="H121" i="16" s="1"/>
  <c r="F122" i="16"/>
  <c r="H122" i="16" s="1"/>
  <c r="F129" i="16"/>
  <c r="H129" i="16" s="1"/>
  <c r="F130" i="16"/>
  <c r="H130" i="16" s="1"/>
  <c r="F131" i="16"/>
  <c r="H131" i="16"/>
  <c r="J156" i="16"/>
  <c r="J157" i="16"/>
  <c r="J158" i="16"/>
  <c r="J159" i="16"/>
  <c r="J160" i="16"/>
  <c r="J165" i="16"/>
  <c r="J167" i="16"/>
  <c r="H161" i="16"/>
  <c r="H163" i="16"/>
  <c r="H164" i="16"/>
  <c r="F123" i="16"/>
  <c r="J123" i="16" s="1"/>
  <c r="F124" i="16"/>
  <c r="F125" i="16"/>
  <c r="J125" i="16"/>
  <c r="F126" i="16"/>
  <c r="J126" i="16" s="1"/>
  <c r="F141" i="16"/>
  <c r="J141" i="16" s="1"/>
  <c r="F142" i="16"/>
  <c r="J142" i="16" s="1"/>
  <c r="F143" i="16"/>
  <c r="J143" i="16" s="1"/>
  <c r="F144" i="16"/>
  <c r="J144" i="16" s="1"/>
  <c r="F145" i="16"/>
  <c r="J145" i="16" s="1"/>
  <c r="F146" i="16"/>
  <c r="J146" i="16" s="1"/>
  <c r="F147" i="16"/>
  <c r="J147" i="16"/>
  <c r="F148" i="16"/>
  <c r="J148" i="16" s="1"/>
  <c r="F176" i="16"/>
  <c r="J176" i="16" s="1"/>
  <c r="F177" i="16"/>
  <c r="J177" i="16" s="1"/>
  <c r="F178" i="16"/>
  <c r="J178" i="16" s="1"/>
  <c r="F137" i="16"/>
  <c r="L137" i="16" s="1"/>
  <c r="F138" i="16"/>
  <c r="L138" i="16" s="1"/>
  <c r="F139" i="16"/>
  <c r="L139" i="16" s="1"/>
  <c r="F140" i="16"/>
  <c r="L140" i="16" s="1"/>
  <c r="F149" i="16"/>
  <c r="L149" i="16" s="1"/>
  <c r="F150" i="16"/>
  <c r="L150" i="16" s="1"/>
  <c r="F151" i="16"/>
  <c r="L151" i="16" s="1"/>
  <c r="F172" i="16"/>
  <c r="L172" i="16" s="1"/>
  <c r="F173" i="16"/>
  <c r="L173" i="16" s="1"/>
  <c r="F174" i="16"/>
  <c r="L174" i="16" s="1"/>
  <c r="F179" i="16"/>
  <c r="L179" i="16" s="1"/>
  <c r="F180" i="16"/>
  <c r="L180" i="16" s="1"/>
  <c r="F181" i="16"/>
  <c r="L181" i="16"/>
  <c r="F182" i="16"/>
  <c r="L182" i="16" s="1"/>
  <c r="F188" i="16"/>
  <c r="H188" i="16"/>
  <c r="F189" i="16"/>
  <c r="H189" i="16"/>
  <c r="F190" i="16"/>
  <c r="H190" i="16"/>
  <c r="F191" i="16"/>
  <c r="H191" i="16"/>
  <c r="F229" i="16"/>
  <c r="H229" i="16"/>
  <c r="F230" i="16"/>
  <c r="H230" i="16"/>
  <c r="F231" i="16"/>
  <c r="H231" i="16"/>
  <c r="F225" i="16"/>
  <c r="J225" i="16" s="1"/>
  <c r="F226" i="16"/>
  <c r="J226" i="16" s="1"/>
  <c r="F227" i="16"/>
  <c r="J227" i="16" s="1"/>
  <c r="F228" i="16"/>
  <c r="F192" i="16"/>
  <c r="F193" i="16"/>
  <c r="J193" i="16" s="1"/>
  <c r="F194" i="16"/>
  <c r="J194" i="16" s="1"/>
  <c r="F195" i="16"/>
  <c r="J195" i="16" s="1"/>
  <c r="F196" i="16"/>
  <c r="J196" i="16" s="1"/>
  <c r="F197" i="16"/>
  <c r="J197" i="16" s="1"/>
  <c r="F210" i="16"/>
  <c r="J210" i="16" s="1"/>
  <c r="F211" i="16"/>
  <c r="J211" i="16" s="1"/>
  <c r="F212" i="16"/>
  <c r="J212" i="16" s="1"/>
  <c r="J215" i="16"/>
  <c r="F207" i="16"/>
  <c r="L207" i="16" s="1"/>
  <c r="F208" i="16"/>
  <c r="F209" i="16"/>
  <c r="L209" i="16" s="1"/>
  <c r="F216" i="16"/>
  <c r="L216" i="16" s="1"/>
  <c r="F217" i="16"/>
  <c r="L217" i="16"/>
  <c r="F218" i="16"/>
  <c r="L218" i="16" s="1"/>
  <c r="F219" i="16"/>
  <c r="L219" i="16" s="1"/>
  <c r="F220" i="16"/>
  <c r="L220" i="16" s="1"/>
  <c r="F241" i="16"/>
  <c r="L241" i="16" s="1"/>
  <c r="F242" i="16"/>
  <c r="L242" i="16" s="1"/>
  <c r="F243" i="16"/>
  <c r="L243" i="16" s="1"/>
  <c r="F244" i="16"/>
  <c r="L244" i="16" s="1"/>
  <c r="F249" i="16"/>
  <c r="L249" i="16" s="1"/>
  <c r="F250" i="16"/>
  <c r="L250" i="16" s="1"/>
  <c r="F251" i="16"/>
  <c r="L251" i="16" s="1"/>
  <c r="F252" i="16"/>
  <c r="L252" i="16" s="1"/>
  <c r="G64" i="16"/>
  <c r="B30" i="2"/>
  <c r="D30" i="2"/>
  <c r="C32" i="2"/>
  <c r="I254" i="16"/>
  <c r="I256" i="16" s="1"/>
  <c r="G256" i="16"/>
  <c r="F322" i="17"/>
  <c r="H322" i="17" s="1"/>
  <c r="F323" i="17"/>
  <c r="H323" i="17" s="1"/>
  <c r="F324" i="17"/>
  <c r="H324" i="17" s="1"/>
  <c r="F325" i="17"/>
  <c r="H325" i="17" s="1"/>
  <c r="F326" i="17"/>
  <c r="J326" i="17" s="1"/>
  <c r="F327" i="17"/>
  <c r="J327" i="17" s="1"/>
  <c r="F328" i="17"/>
  <c r="J328" i="17" s="1"/>
  <c r="F329" i="17"/>
  <c r="J329" i="17" s="1"/>
  <c r="F337" i="17"/>
  <c r="J337" i="17" s="1"/>
  <c r="F338" i="17"/>
  <c r="J338" i="17" s="1"/>
  <c r="F339" i="17"/>
  <c r="J339" i="17" s="1"/>
  <c r="F340" i="17"/>
  <c r="J340" i="17" s="1"/>
  <c r="F341" i="17"/>
  <c r="J341" i="17" s="1"/>
  <c r="F342" i="17"/>
  <c r="J342" i="17"/>
  <c r="F343" i="17"/>
  <c r="J343" i="17" s="1"/>
  <c r="F344" i="17"/>
  <c r="J344" i="17" s="1"/>
  <c r="F345" i="17"/>
  <c r="J345" i="17" s="1"/>
  <c r="F346" i="17"/>
  <c r="L346" i="17" s="1"/>
  <c r="F347" i="17"/>
  <c r="L347" i="17" s="1"/>
  <c r="F348" i="17"/>
  <c r="L348" i="17" s="1"/>
  <c r="F349" i="17"/>
  <c r="L349" i="17" s="1"/>
  <c r="F358" i="17"/>
  <c r="J358" i="17" s="1"/>
  <c r="F359" i="17"/>
  <c r="J359" i="17" s="1"/>
  <c r="F360" i="17"/>
  <c r="J360" i="17"/>
  <c r="F361" i="17"/>
  <c r="J361" i="17" s="1"/>
  <c r="F362" i="17"/>
  <c r="H362" i="17" s="1"/>
  <c r="F363" i="17"/>
  <c r="H363" i="17" s="1"/>
  <c r="F364" i="17"/>
  <c r="H364" i="17" s="1"/>
  <c r="F369" i="17"/>
  <c r="L369" i="17" s="1"/>
  <c r="F370" i="17"/>
  <c r="L370" i="17" s="1"/>
  <c r="F372" i="17"/>
  <c r="L372" i="17" s="1"/>
  <c r="F379" i="17"/>
  <c r="L379" i="17" s="1"/>
  <c r="L64" i="16" l="1"/>
  <c r="I30" i="2" s="1"/>
  <c r="L32" i="19"/>
  <c r="L33" i="19"/>
  <c r="L66" i="17"/>
  <c r="I60" i="2" s="1"/>
  <c r="O60" i="2" s="1"/>
  <c r="AL66" i="2" s="1"/>
  <c r="L58" i="18"/>
  <c r="I90" i="2" s="1"/>
  <c r="L119" i="17"/>
  <c r="L378" i="17"/>
  <c r="L175" i="16"/>
  <c r="L185" i="16" s="1"/>
  <c r="I32" i="2" s="1"/>
  <c r="O32" i="2" s="1"/>
  <c r="AN36" i="2" s="1"/>
  <c r="L113" i="19"/>
  <c r="L166" i="19"/>
  <c r="L58" i="19"/>
  <c r="L25" i="19"/>
  <c r="L217" i="19"/>
  <c r="L169" i="19"/>
  <c r="I122" i="2" s="1"/>
  <c r="J212" i="19"/>
  <c r="J228" i="16"/>
  <c r="J181" i="17"/>
  <c r="J44" i="17"/>
  <c r="J292" i="18"/>
  <c r="J239" i="18"/>
  <c r="J246" i="16"/>
  <c r="J127" i="19"/>
  <c r="J107" i="17"/>
  <c r="J207" i="17"/>
  <c r="J14" i="18"/>
  <c r="J275" i="18"/>
  <c r="J276" i="18"/>
  <c r="J185" i="19"/>
  <c r="J208" i="19" s="1"/>
  <c r="H123" i="2" s="1"/>
  <c r="N123" i="2" s="1"/>
  <c r="AG126" i="2" s="1"/>
  <c r="J137" i="19"/>
  <c r="J103" i="19"/>
  <c r="J101" i="16"/>
  <c r="J45" i="19"/>
  <c r="J28" i="19"/>
  <c r="J17" i="19"/>
  <c r="J9" i="19"/>
  <c r="J139" i="19"/>
  <c r="J192" i="16"/>
  <c r="J140" i="17"/>
  <c r="J169" i="18"/>
  <c r="J170" i="18"/>
  <c r="J99" i="16"/>
  <c r="J52" i="17"/>
  <c r="J72" i="19"/>
  <c r="J82" i="19"/>
  <c r="J117" i="19" s="1"/>
  <c r="H121" i="2" s="1"/>
  <c r="N121" i="2" s="1"/>
  <c r="AE126" i="2" s="1"/>
  <c r="J126" i="19"/>
  <c r="J180" i="19"/>
  <c r="H185" i="16"/>
  <c r="G32" i="2" s="1"/>
  <c r="M32" i="2" s="1"/>
  <c r="X36" i="2" s="1"/>
  <c r="H189" i="17"/>
  <c r="H171" i="17"/>
  <c r="H137" i="17"/>
  <c r="H97" i="18"/>
  <c r="H76" i="17"/>
  <c r="H294" i="18"/>
  <c r="H70" i="16"/>
  <c r="H100" i="19"/>
  <c r="H13" i="19"/>
  <c r="H253" i="18"/>
  <c r="H225" i="17"/>
  <c r="H165" i="17"/>
  <c r="H132" i="17"/>
  <c r="H301" i="17"/>
  <c r="Y34" i="2"/>
  <c r="O30" i="2"/>
  <c r="AL36" i="2" s="1"/>
  <c r="R64" i="16"/>
  <c r="AD30" i="2" s="1"/>
  <c r="AG30" i="2"/>
  <c r="AI62" i="2"/>
  <c r="L383" i="17"/>
  <c r="L247" i="17"/>
  <c r="I63" i="2" s="1"/>
  <c r="O63" i="2" s="1"/>
  <c r="AO66" i="2" s="1"/>
  <c r="V64" i="16"/>
  <c r="AD34" i="2" s="1"/>
  <c r="H124" i="17"/>
  <c r="G61" i="2" s="1"/>
  <c r="D33" i="2"/>
  <c r="K256" i="16"/>
  <c r="H227" i="17"/>
  <c r="H247" i="17" s="1"/>
  <c r="G63" i="2" s="1"/>
  <c r="G383" i="17"/>
  <c r="L117" i="19"/>
  <c r="I121" i="2" s="1"/>
  <c r="AZ120" i="2"/>
  <c r="P64" i="16"/>
  <c r="V33" i="2" s="1"/>
  <c r="N64" i="16"/>
  <c r="V31" i="2" s="1"/>
  <c r="O117" i="16"/>
  <c r="W32" i="2" s="1"/>
  <c r="Q117" i="16"/>
  <c r="W34" i="2" s="1"/>
  <c r="M254" i="16"/>
  <c r="T64" i="16"/>
  <c r="AD32" i="2" s="1"/>
  <c r="V185" i="16"/>
  <c r="S254" i="16"/>
  <c r="C65" i="2"/>
  <c r="E32" i="2"/>
  <c r="P117" i="16"/>
  <c r="W33" i="2" s="1"/>
  <c r="B34" i="2"/>
  <c r="G93" i="2"/>
  <c r="Y90" i="2"/>
  <c r="Q64" i="16"/>
  <c r="V34" i="2" s="1"/>
  <c r="Z34" i="2" s="1"/>
  <c r="Y33" i="2"/>
  <c r="O254" i="16"/>
  <c r="S185" i="16"/>
  <c r="AF31" i="2" s="1"/>
  <c r="J11" i="16"/>
  <c r="J64" i="16" s="1"/>
  <c r="H30" i="2" s="1"/>
  <c r="AZ121" i="2"/>
  <c r="L186" i="17"/>
  <c r="I62" i="2" s="1"/>
  <c r="O62" i="2" s="1"/>
  <c r="AN66" i="2" s="1"/>
  <c r="T256" i="16"/>
  <c r="AG32" i="2"/>
  <c r="J19" i="17"/>
  <c r="I66" i="17"/>
  <c r="C60" i="2" s="1"/>
  <c r="E60" i="2" s="1"/>
  <c r="C33" i="2"/>
  <c r="E33" i="2" s="1"/>
  <c r="E30" i="2"/>
  <c r="I124" i="17"/>
  <c r="C61" i="2" s="1"/>
  <c r="H319" i="17"/>
  <c r="G64" i="2" s="1"/>
  <c r="J200" i="19"/>
  <c r="Y254" i="16"/>
  <c r="N319" i="17"/>
  <c r="J128" i="17"/>
  <c r="J186" i="17" s="1"/>
  <c r="H62" i="2" s="1"/>
  <c r="N62" i="2" s="1"/>
  <c r="AF66" i="2" s="1"/>
  <c r="I186" i="17"/>
  <c r="C62" i="2" s="1"/>
  <c r="O90" i="2"/>
  <c r="AL96" i="2" s="1"/>
  <c r="K117" i="19"/>
  <c r="D121" i="2" s="1"/>
  <c r="O64" i="16"/>
  <c r="V32" i="2" s="1"/>
  <c r="M117" i="16"/>
  <c r="W30" i="2" s="1"/>
  <c r="W35" i="2" s="1"/>
  <c r="N185" i="16"/>
  <c r="X31" i="2" s="1"/>
  <c r="X35" i="2" s="1"/>
  <c r="P185" i="16"/>
  <c r="X33" i="2" s="1"/>
  <c r="N254" i="16"/>
  <c r="U64" i="16"/>
  <c r="AD33" i="2" s="1"/>
  <c r="X64" i="16"/>
  <c r="AL31" i="2" s="1"/>
  <c r="AL35" i="2" s="1"/>
  <c r="X117" i="16"/>
  <c r="AM31" i="2" s="1"/>
  <c r="AA254" i="16"/>
  <c r="O66" i="17"/>
  <c r="V62" i="2" s="1"/>
  <c r="M66" i="17"/>
  <c r="V60" i="2" s="1"/>
  <c r="M124" i="17"/>
  <c r="W60" i="2" s="1"/>
  <c r="O186" i="17"/>
  <c r="X62" i="2" s="1"/>
  <c r="P247" i="17"/>
  <c r="P319" i="17"/>
  <c r="Z63" i="2" s="1"/>
  <c r="Q319" i="17"/>
  <c r="Z64" i="2" s="1"/>
  <c r="M383" i="17"/>
  <c r="Q383" i="17"/>
  <c r="O383" i="17"/>
  <c r="T124" i="17"/>
  <c r="AE62" i="2" s="1"/>
  <c r="AE65" i="2" s="1"/>
  <c r="V124" i="17"/>
  <c r="AE64" i="2" s="1"/>
  <c r="T186" i="17"/>
  <c r="AF62" i="2" s="1"/>
  <c r="AF65" i="2" s="1"/>
  <c r="R319" i="17"/>
  <c r="AH60" i="2" s="1"/>
  <c r="V319" i="17"/>
  <c r="AH64" i="2" s="1"/>
  <c r="T319" i="17"/>
  <c r="AH62" i="2" s="1"/>
  <c r="R383" i="17"/>
  <c r="V383" i="17"/>
  <c r="AI61" i="2"/>
  <c r="L314" i="18"/>
  <c r="I94" i="2" s="1"/>
  <c r="O94" i="2" s="1"/>
  <c r="AP96" i="2" s="1"/>
  <c r="I117" i="19"/>
  <c r="C121" i="2" s="1"/>
  <c r="E121" i="2" s="1"/>
  <c r="J71" i="19"/>
  <c r="I208" i="19"/>
  <c r="C123" i="2" s="1"/>
  <c r="K169" i="19"/>
  <c r="D122" i="2" s="1"/>
  <c r="O122" i="2" s="1"/>
  <c r="AN126" i="2" s="1"/>
  <c r="L191" i="19"/>
  <c r="L208" i="19" s="1"/>
  <c r="I123" i="2" s="1"/>
  <c r="O123" i="2" s="1"/>
  <c r="AO126" i="2" s="1"/>
  <c r="K208" i="19"/>
  <c r="D123" i="2" s="1"/>
  <c r="U117" i="16"/>
  <c r="AE33" i="2" s="1"/>
  <c r="V117" i="16"/>
  <c r="AE34" i="2" s="1"/>
  <c r="R117" i="16"/>
  <c r="AE30" i="2" s="1"/>
  <c r="S117" i="16"/>
  <c r="AE31" i="2" s="1"/>
  <c r="R185" i="16"/>
  <c r="AF30" i="2" s="1"/>
  <c r="AA117" i="16"/>
  <c r="AM34" i="2" s="1"/>
  <c r="Z185" i="16"/>
  <c r="AN33" i="2" s="1"/>
  <c r="AP33" i="2" s="1"/>
  <c r="W254" i="16"/>
  <c r="X254" i="16"/>
  <c r="P66" i="17"/>
  <c r="V63" i="2" s="1"/>
  <c r="Q66" i="17"/>
  <c r="V64" i="2" s="1"/>
  <c r="O124" i="17"/>
  <c r="W62" i="2" s="1"/>
  <c r="Q186" i="17"/>
  <c r="X64" i="2" s="1"/>
  <c r="Q247" i="17"/>
  <c r="Y64" i="2" s="1"/>
  <c r="M319" i="17"/>
  <c r="Z60" i="2" s="1"/>
  <c r="S66" i="17"/>
  <c r="AD61" i="2" s="1"/>
  <c r="AJ61" i="2" s="1"/>
  <c r="T66" i="17"/>
  <c r="AD62" i="2" s="1"/>
  <c r="U124" i="17"/>
  <c r="AE63" i="2" s="1"/>
  <c r="AJ63" i="2" s="1"/>
  <c r="L208" i="16"/>
  <c r="L254" i="16" s="1"/>
  <c r="J124" i="16"/>
  <c r="J185" i="16" s="1"/>
  <c r="H32" i="2" s="1"/>
  <c r="N32" i="2" s="1"/>
  <c r="AF36" i="2" s="1"/>
  <c r="G247" i="17"/>
  <c r="B63" i="2" s="1"/>
  <c r="E63" i="2" s="1"/>
  <c r="H186" i="17"/>
  <c r="G62" i="2" s="1"/>
  <c r="AO33" i="2"/>
  <c r="H131" i="18"/>
  <c r="L208" i="18"/>
  <c r="L253" i="18" s="1"/>
  <c r="K319" i="17"/>
  <c r="D64" i="2" s="1"/>
  <c r="E64" i="2" s="1"/>
  <c r="I58" i="18"/>
  <c r="C90" i="2" s="1"/>
  <c r="J12" i="18"/>
  <c r="AO95" i="2"/>
  <c r="G314" i="18"/>
  <c r="H289" i="18"/>
  <c r="H314" i="18" s="1"/>
  <c r="G94" i="2" s="1"/>
  <c r="X65" i="2"/>
  <c r="G124" i="17"/>
  <c r="B61" i="2" s="1"/>
  <c r="E61" i="2" s="1"/>
  <c r="H187" i="18"/>
  <c r="G92" i="2" s="1"/>
  <c r="G58" i="18"/>
  <c r="B90" i="2" s="1"/>
  <c r="M90" i="2" s="1"/>
  <c r="V96" i="2" s="1"/>
  <c r="I314" i="18"/>
  <c r="J259" i="18"/>
  <c r="J314" i="18" s="1"/>
  <c r="H94" i="2" s="1"/>
  <c r="O185" i="16"/>
  <c r="X32" i="2" s="1"/>
  <c r="U254" i="16"/>
  <c r="W117" i="16"/>
  <c r="AM30" i="2" s="1"/>
  <c r="Y117" i="16"/>
  <c r="AM32" i="2" s="1"/>
  <c r="H45" i="16"/>
  <c r="H7" i="16"/>
  <c r="H66" i="17"/>
  <c r="G60" i="2" s="1"/>
  <c r="K386" i="17"/>
  <c r="D66" i="2" s="1"/>
  <c r="D65" i="2"/>
  <c r="AO61" i="2"/>
  <c r="AR61" i="2" s="1"/>
  <c r="X386" i="17"/>
  <c r="AF120" i="2"/>
  <c r="AF125" i="2" s="1"/>
  <c r="AN124" i="2"/>
  <c r="AQ60" i="2"/>
  <c r="W66" i="17"/>
  <c r="AL60" i="2" s="1"/>
  <c r="AA66" i="17"/>
  <c r="AL64" i="2" s="1"/>
  <c r="Z186" i="17"/>
  <c r="AN63" i="2" s="1"/>
  <c r="AN65" i="2" s="1"/>
  <c r="AW62" i="2" s="1"/>
  <c r="AA186" i="17"/>
  <c r="AN64" i="2" s="1"/>
  <c r="Z319" i="17"/>
  <c r="AP63" i="2" s="1"/>
  <c r="AA319" i="17"/>
  <c r="AP64" i="2" s="1"/>
  <c r="W319" i="17"/>
  <c r="AP60" i="2" s="1"/>
  <c r="Z383" i="17"/>
  <c r="M58" i="18"/>
  <c r="V90" i="2" s="1"/>
  <c r="O58" i="18"/>
  <c r="V92" i="2" s="1"/>
  <c r="M314" i="18"/>
  <c r="Z90" i="2" s="1"/>
  <c r="N314" i="18"/>
  <c r="J250" i="17"/>
  <c r="J124" i="17"/>
  <c r="H61" i="2" s="1"/>
  <c r="N61" i="2" s="1"/>
  <c r="AE66" i="2" s="1"/>
  <c r="L93" i="17"/>
  <c r="AL95" i="2"/>
  <c r="Y317" i="18"/>
  <c r="K117" i="16"/>
  <c r="D31" i="2" s="1"/>
  <c r="D34" i="2" s="1"/>
  <c r="J193" i="17"/>
  <c r="G186" i="17"/>
  <c r="B62" i="2" s="1"/>
  <c r="E62" i="2" s="1"/>
  <c r="J275" i="17"/>
  <c r="J195" i="17"/>
  <c r="L276" i="17"/>
  <c r="L153" i="18"/>
  <c r="L187" i="18" s="1"/>
  <c r="I92" i="2" s="1"/>
  <c r="O92" i="2" s="1"/>
  <c r="AN96" i="2" s="1"/>
  <c r="I187" i="18"/>
  <c r="C92" i="2" s="1"/>
  <c r="E92" i="2" s="1"/>
  <c r="AP125" i="2"/>
  <c r="Y120" i="2"/>
  <c r="M232" i="19"/>
  <c r="Y123" i="2"/>
  <c r="P232" i="19"/>
  <c r="AO122" i="2"/>
  <c r="AO125" i="2" s="1"/>
  <c r="Y232" i="19"/>
  <c r="H122" i="19"/>
  <c r="H169" i="19" s="1"/>
  <c r="G122" i="2" s="1"/>
  <c r="G169" i="19"/>
  <c r="B122" i="2" s="1"/>
  <c r="E122" i="2" s="1"/>
  <c r="I117" i="16"/>
  <c r="C31" i="2" s="1"/>
  <c r="E31" i="2" s="1"/>
  <c r="R253" i="18"/>
  <c r="S58" i="18"/>
  <c r="AD91" i="2" s="1"/>
  <c r="AD95" i="2" s="1"/>
  <c r="O314" i="18"/>
  <c r="Q253" i="18"/>
  <c r="O187" i="18"/>
  <c r="X92" i="2" s="1"/>
  <c r="X95" i="2" s="1"/>
  <c r="R187" i="18"/>
  <c r="AF90" i="2" s="1"/>
  <c r="V187" i="18"/>
  <c r="AF94" i="2" s="1"/>
  <c r="U253" i="18"/>
  <c r="V314" i="18"/>
  <c r="R314" i="18"/>
  <c r="AH90" i="2" s="1"/>
  <c r="S253" i="18"/>
  <c r="J127" i="18"/>
  <c r="J58" i="18"/>
  <c r="H90" i="2" s="1"/>
  <c r="AN120" i="2"/>
  <c r="AN125" i="2" s="1"/>
  <c r="AW122" i="2" s="1"/>
  <c r="J156" i="19"/>
  <c r="X232" i="19"/>
  <c r="AG125" i="2"/>
  <c r="H199" i="16"/>
  <c r="H254" i="16" s="1"/>
  <c r="L309" i="17"/>
  <c r="AQ91" i="2"/>
  <c r="H208" i="19"/>
  <c r="G123" i="2" s="1"/>
  <c r="H117" i="19"/>
  <c r="G121" i="2" s="1"/>
  <c r="J124" i="19"/>
  <c r="I169" i="19"/>
  <c r="C122" i="2" s="1"/>
  <c r="J81" i="16"/>
  <c r="J117" i="16" s="1"/>
  <c r="H31" i="2" s="1"/>
  <c r="N31" i="2" s="1"/>
  <c r="AE36" i="2" s="1"/>
  <c r="L85" i="16"/>
  <c r="U117" i="19"/>
  <c r="S187" i="18"/>
  <c r="AF91" i="2" s="1"/>
  <c r="J122" i="18"/>
  <c r="H91" i="2" s="1"/>
  <c r="N91" i="2" s="1"/>
  <c r="AE96" i="2" s="1"/>
  <c r="H95" i="16"/>
  <c r="L87" i="16"/>
  <c r="J203" i="18"/>
  <c r="J234" i="16"/>
  <c r="L111" i="16"/>
  <c r="J21" i="17"/>
  <c r="J53" i="17"/>
  <c r="L87" i="17"/>
  <c r="H357" i="17"/>
  <c r="Z122" i="18"/>
  <c r="W122" i="18"/>
  <c r="S122" i="18"/>
  <c r="AE91" i="2" s="1"/>
  <c r="Z62" i="19"/>
  <c r="V62" i="19"/>
  <c r="V122" i="18"/>
  <c r="AE94" i="2" s="1"/>
  <c r="L117" i="18"/>
  <c r="L86" i="18"/>
  <c r="H104" i="18"/>
  <c r="H65" i="18"/>
  <c r="AA62" i="19"/>
  <c r="AL124" i="2" s="1"/>
  <c r="W62" i="19"/>
  <c r="AL120" i="2" s="1"/>
  <c r="L57" i="19"/>
  <c r="K62" i="19"/>
  <c r="D120" i="2" s="1"/>
  <c r="E120" i="2" s="1"/>
  <c r="L24" i="19"/>
  <c r="J62" i="19"/>
  <c r="H120" i="2" s="1"/>
  <c r="H41" i="19"/>
  <c r="T122" i="18"/>
  <c r="G122" i="18"/>
  <c r="B91" i="2" s="1"/>
  <c r="X62" i="19"/>
  <c r="AL121" i="2" s="1"/>
  <c r="U62" i="19"/>
  <c r="AD123" i="2" s="1"/>
  <c r="R62" i="19"/>
  <c r="AD120" i="2" s="1"/>
  <c r="O62" i="19"/>
  <c r="V122" i="2" s="1"/>
  <c r="J230" i="19"/>
  <c r="I230" i="19"/>
  <c r="G230" i="19"/>
  <c r="H222" i="19"/>
  <c r="H230" i="19" s="1"/>
  <c r="H94" i="16"/>
  <c r="J210" i="17"/>
  <c r="J373" i="17"/>
  <c r="P122" i="18"/>
  <c r="L110" i="18"/>
  <c r="K122" i="18"/>
  <c r="H96" i="18"/>
  <c r="H61" i="18"/>
  <c r="H122" i="18" s="1"/>
  <c r="G91" i="2" s="1"/>
  <c r="Y62" i="19"/>
  <c r="AL122" i="2" s="1"/>
  <c r="Q62" i="19"/>
  <c r="H14" i="19"/>
  <c r="H62" i="19" s="1"/>
  <c r="G120" i="2" s="1"/>
  <c r="K230" i="19"/>
  <c r="L216" i="19"/>
  <c r="L230" i="19" s="1"/>
  <c r="L319" i="17" l="1"/>
  <c r="I64" i="2" s="1"/>
  <c r="O64" i="2" s="1"/>
  <c r="AP66" i="2" s="1"/>
  <c r="L62" i="19"/>
  <c r="I120" i="2" s="1"/>
  <c r="L124" i="17"/>
  <c r="I61" i="2" s="1"/>
  <c r="O61" i="2" s="1"/>
  <c r="AM66" i="2" s="1"/>
  <c r="L122" i="18"/>
  <c r="I91" i="2" s="1"/>
  <c r="J91" i="2" s="1"/>
  <c r="L117" i="16"/>
  <c r="I31" i="2" s="1"/>
  <c r="O31" i="2" s="1"/>
  <c r="AM36" i="2" s="1"/>
  <c r="J253" i="18"/>
  <c r="J319" i="17"/>
  <c r="H64" i="2" s="1"/>
  <c r="N64" i="2" s="1"/>
  <c r="AH66" i="2" s="1"/>
  <c r="J254" i="16"/>
  <c r="J187" i="18"/>
  <c r="H92" i="2" s="1"/>
  <c r="N92" i="2" s="1"/>
  <c r="AF96" i="2" s="1"/>
  <c r="H117" i="16"/>
  <c r="G31" i="2" s="1"/>
  <c r="H64" i="16"/>
  <c r="G30" i="2" s="1"/>
  <c r="J317" i="18"/>
  <c r="H93" i="2"/>
  <c r="N93" i="2" s="1"/>
  <c r="AG96" i="2" s="1"/>
  <c r="M31" i="2"/>
  <c r="W36" i="2" s="1"/>
  <c r="G124" i="2"/>
  <c r="H232" i="19"/>
  <c r="G33" i="2"/>
  <c r="H256" i="16"/>
  <c r="AW61" i="2"/>
  <c r="M63" i="2"/>
  <c r="Y66" i="2" s="1"/>
  <c r="M91" i="2"/>
  <c r="W96" i="2" s="1"/>
  <c r="AL123" i="2"/>
  <c r="Z232" i="19"/>
  <c r="H95" i="2"/>
  <c r="N90" i="2"/>
  <c r="AD96" i="2" s="1"/>
  <c r="R317" i="18"/>
  <c r="AG90" i="2"/>
  <c r="AA90" i="2"/>
  <c r="V95" i="2"/>
  <c r="AU91" i="2" s="1"/>
  <c r="AL65" i="2"/>
  <c r="AR60" i="2"/>
  <c r="AW121" i="2"/>
  <c r="AW120" i="2"/>
  <c r="M92" i="2"/>
  <c r="X96" i="2" s="1"/>
  <c r="J92" i="2"/>
  <c r="K92" i="2" s="1"/>
  <c r="J94" i="2"/>
  <c r="AI60" i="2"/>
  <c r="R386" i="17"/>
  <c r="Q386" i="17"/>
  <c r="AA64" i="2"/>
  <c r="Y63" i="2"/>
  <c r="Y65" i="2" s="1"/>
  <c r="P386" i="17"/>
  <c r="Z61" i="2"/>
  <c r="AB61" i="2" s="1"/>
  <c r="N386" i="17"/>
  <c r="N30" i="2"/>
  <c r="AD36" i="2" s="1"/>
  <c r="M317" i="18"/>
  <c r="AO65" i="2"/>
  <c r="AN35" i="2"/>
  <c r="Y30" i="2"/>
  <c r="M256" i="16"/>
  <c r="Z33" i="2"/>
  <c r="T386" i="17"/>
  <c r="R256" i="16"/>
  <c r="D124" i="2"/>
  <c r="K232" i="19"/>
  <c r="D125" i="2" s="1"/>
  <c r="AL125" i="2"/>
  <c r="V317" i="18"/>
  <c r="AH94" i="2"/>
  <c r="AI94" i="2" s="1"/>
  <c r="G232" i="19"/>
  <c r="B125" i="2" s="1"/>
  <c r="B124" i="2"/>
  <c r="AE92" i="2"/>
  <c r="AI92" i="2" s="1"/>
  <c r="T317" i="18"/>
  <c r="O120" i="2"/>
  <c r="AL126" i="2" s="1"/>
  <c r="AE95" i="2"/>
  <c r="H33" i="2"/>
  <c r="N33" i="2" s="1"/>
  <c r="AG36" i="2" s="1"/>
  <c r="J256" i="16"/>
  <c r="M123" i="2"/>
  <c r="Y126" i="2" s="1"/>
  <c r="J123" i="2"/>
  <c r="AX121" i="2"/>
  <c r="W232" i="19"/>
  <c r="AG93" i="2"/>
  <c r="AI93" i="2" s="1"/>
  <c r="U317" i="18"/>
  <c r="Y94" i="2"/>
  <c r="AA94" i="2" s="1"/>
  <c r="Q317" i="18"/>
  <c r="AX122" i="2"/>
  <c r="Y125" i="2"/>
  <c r="AX120" i="2" s="1"/>
  <c r="J383" i="17"/>
  <c r="J247" i="17"/>
  <c r="H63" i="2" s="1"/>
  <c r="N63" i="2" s="1"/>
  <c r="AG66" i="2" s="1"/>
  <c r="AU92" i="2"/>
  <c r="Z91" i="2"/>
  <c r="AA91" i="2" s="1"/>
  <c r="N317" i="18"/>
  <c r="AQ63" i="2"/>
  <c r="Z386" i="17"/>
  <c r="AQ65" i="2"/>
  <c r="M60" i="2"/>
  <c r="V66" i="2" s="1"/>
  <c r="AM35" i="2"/>
  <c r="AP35" i="2" s="1"/>
  <c r="C94" i="2"/>
  <c r="N94" i="2" s="1"/>
  <c r="AH96" i="2" s="1"/>
  <c r="I317" i="18"/>
  <c r="G317" i="18"/>
  <c r="B94" i="2"/>
  <c r="E94" i="2" s="1"/>
  <c r="U386" i="17"/>
  <c r="AJ62" i="2"/>
  <c r="AO31" i="2"/>
  <c r="X256" i="16"/>
  <c r="E123" i="2"/>
  <c r="S386" i="17"/>
  <c r="AA60" i="2"/>
  <c r="M386" i="17"/>
  <c r="AO34" i="2"/>
  <c r="AP34" i="2" s="1"/>
  <c r="AA256" i="16"/>
  <c r="Y31" i="2"/>
  <c r="N256" i="16"/>
  <c r="AO32" i="2"/>
  <c r="AP32" i="2" s="1"/>
  <c r="Y256" i="16"/>
  <c r="M64" i="2"/>
  <c r="Z66" i="2" s="1"/>
  <c r="E34" i="2"/>
  <c r="J66" i="17"/>
  <c r="H60" i="2" s="1"/>
  <c r="J60" i="2" s="1"/>
  <c r="P256" i="16"/>
  <c r="Z30" i="2"/>
  <c r="I386" i="17"/>
  <c r="C66" i="2" s="1"/>
  <c r="S256" i="16"/>
  <c r="AG31" i="2"/>
  <c r="AH31" i="2" s="1"/>
  <c r="J90" i="2"/>
  <c r="H383" i="17"/>
  <c r="C34" i="2"/>
  <c r="Z256" i="16"/>
  <c r="AG35" i="2"/>
  <c r="E91" i="2"/>
  <c r="D91" i="2"/>
  <c r="D95" i="2" s="1"/>
  <c r="K317" i="18"/>
  <c r="G125" i="2"/>
  <c r="M125" i="2" s="1"/>
  <c r="AA126" i="2" s="1"/>
  <c r="M120" i="2"/>
  <c r="V126" i="2" s="1"/>
  <c r="J120" i="2"/>
  <c r="J169" i="19"/>
  <c r="H122" i="2" s="1"/>
  <c r="N122" i="2" s="1"/>
  <c r="AF126" i="2" s="1"/>
  <c r="AG91" i="2"/>
  <c r="AI91" i="2" s="1"/>
  <c r="S317" i="18"/>
  <c r="Z92" i="2"/>
  <c r="Z95" i="2" s="1"/>
  <c r="AY90" i="2" s="1"/>
  <c r="O317" i="18"/>
  <c r="AY121" i="2"/>
  <c r="AY122" i="2"/>
  <c r="AY120" i="2"/>
  <c r="AP65" i="2"/>
  <c r="W386" i="17"/>
  <c r="AA232" i="19"/>
  <c r="AR63" i="2"/>
  <c r="G34" i="2"/>
  <c r="M34" i="2" s="1"/>
  <c r="Z36" i="2" s="1"/>
  <c r="J30" i="2"/>
  <c r="M30" i="2"/>
  <c r="V36" i="2" s="1"/>
  <c r="AG33" i="2"/>
  <c r="AH33" i="2" s="1"/>
  <c r="U256" i="16"/>
  <c r="E90" i="2"/>
  <c r="E95" i="2" s="1"/>
  <c r="B95" i="2"/>
  <c r="W256" i="16"/>
  <c r="AO30" i="2"/>
  <c r="AO35" i="2" s="1"/>
  <c r="W65" i="2"/>
  <c r="AV60" i="2" s="1"/>
  <c r="M93" i="2"/>
  <c r="Y96" i="2" s="1"/>
  <c r="V35" i="2"/>
  <c r="AF34" i="2"/>
  <c r="AH34" i="2" s="1"/>
  <c r="V256" i="16"/>
  <c r="G95" i="2"/>
  <c r="M95" i="2" s="1"/>
  <c r="AA96" i="2" s="1"/>
  <c r="M61" i="2"/>
  <c r="W66" i="2" s="1"/>
  <c r="AH30" i="2"/>
  <c r="AD35" i="2"/>
  <c r="AU32" i="2" s="1"/>
  <c r="W93" i="2"/>
  <c r="P317" i="18"/>
  <c r="N120" i="2"/>
  <c r="AD126" i="2" s="1"/>
  <c r="H125" i="2"/>
  <c r="J121" i="2"/>
  <c r="K121" i="2" s="1"/>
  <c r="M121" i="2"/>
  <c r="W126" i="2" s="1"/>
  <c r="V124" i="2"/>
  <c r="V125" i="2" s="1"/>
  <c r="AU120" i="2" s="1"/>
  <c r="Q232" i="19"/>
  <c r="I232" i="19"/>
  <c r="C125" i="2" s="1"/>
  <c r="C124" i="2"/>
  <c r="AM90" i="2"/>
  <c r="W317" i="18"/>
  <c r="AE123" i="2"/>
  <c r="AE125" i="2" s="1"/>
  <c r="U232" i="19"/>
  <c r="I124" i="2"/>
  <c r="O124" i="2" s="1"/>
  <c r="AP126" i="2" s="1"/>
  <c r="L232" i="19"/>
  <c r="H124" i="2"/>
  <c r="N124" i="2" s="1"/>
  <c r="AH126" i="2" s="1"/>
  <c r="J232" i="19"/>
  <c r="AD124" i="2"/>
  <c r="AD125" i="2" s="1"/>
  <c r="V232" i="19"/>
  <c r="AM93" i="2"/>
  <c r="AQ93" i="2" s="1"/>
  <c r="Z317" i="18"/>
  <c r="O232" i="19"/>
  <c r="AH95" i="2"/>
  <c r="AF95" i="2"/>
  <c r="M122" i="2"/>
  <c r="X126" i="2" s="1"/>
  <c r="J122" i="2"/>
  <c r="K122" i="2" s="1"/>
  <c r="AA92" i="2"/>
  <c r="AR64" i="2"/>
  <c r="AA386" i="17"/>
  <c r="R232" i="19"/>
  <c r="AW60" i="2"/>
  <c r="I93" i="2"/>
  <c r="O93" i="2" s="1"/>
  <c r="AO96" i="2" s="1"/>
  <c r="J62" i="2"/>
  <c r="K62" i="2" s="1"/>
  <c r="M62" i="2"/>
  <c r="X66" i="2" s="1"/>
  <c r="I33" i="2"/>
  <c r="O33" i="2" s="1"/>
  <c r="AO36" i="2" s="1"/>
  <c r="L256" i="16"/>
  <c r="Z65" i="2"/>
  <c r="AY60" i="2" s="1"/>
  <c r="AB64" i="2"/>
  <c r="AE35" i="2"/>
  <c r="AV31" i="2" s="1"/>
  <c r="AI64" i="2"/>
  <c r="AJ64" i="2" s="1"/>
  <c r="V386" i="17"/>
  <c r="AH65" i="2"/>
  <c r="AJ60" i="2"/>
  <c r="O386" i="17"/>
  <c r="AA62" i="2"/>
  <c r="AB62" i="2" s="1"/>
  <c r="V65" i="2"/>
  <c r="AB60" i="2"/>
  <c r="AP31" i="2"/>
  <c r="Y32" i="2"/>
  <c r="Z32" i="2" s="1"/>
  <c r="O256" i="16"/>
  <c r="H317" i="18"/>
  <c r="AH32" i="2"/>
  <c r="Z31" i="2"/>
  <c r="O121" i="2"/>
  <c r="AM126" i="2" s="1"/>
  <c r="B65" i="2"/>
  <c r="E65" i="2" s="1"/>
  <c r="E66" i="2" s="1"/>
  <c r="G386" i="17"/>
  <c r="B66" i="2" s="1"/>
  <c r="J32" i="2"/>
  <c r="K32" i="2" s="1"/>
  <c r="I65" i="2"/>
  <c r="O65" i="2" s="1"/>
  <c r="AQ66" i="2" s="1"/>
  <c r="AD65" i="2"/>
  <c r="AP30" i="2"/>
  <c r="Q256" i="16"/>
  <c r="AU61" i="2" l="1"/>
  <c r="J31" i="2"/>
  <c r="K31" i="2" s="1"/>
  <c r="L317" i="18"/>
  <c r="J61" i="2"/>
  <c r="K61" i="2" s="1"/>
  <c r="L386" i="17"/>
  <c r="J64" i="2"/>
  <c r="K64" i="2" s="1"/>
  <c r="AU121" i="2"/>
  <c r="K60" i="2"/>
  <c r="AJ65" i="2"/>
  <c r="Y95" i="2"/>
  <c r="K123" i="2"/>
  <c r="AX62" i="2"/>
  <c r="AB63" i="2"/>
  <c r="AB65" i="2" s="1"/>
  <c r="K91" i="2"/>
  <c r="AV61" i="2"/>
  <c r="I34" i="2"/>
  <c r="O34" i="2" s="1"/>
  <c r="AP36" i="2" s="1"/>
  <c r="I66" i="2"/>
  <c r="O66" i="2" s="1"/>
  <c r="AR66" i="2" s="1"/>
  <c r="AU60" i="2"/>
  <c r="AY61" i="2"/>
  <c r="AW91" i="2"/>
  <c r="AW92" i="2"/>
  <c r="AV122" i="2"/>
  <c r="AV121" i="2"/>
  <c r="AV120" i="2"/>
  <c r="K120" i="2"/>
  <c r="C95" i="2"/>
  <c r="N95" i="2" s="1"/>
  <c r="AI96" i="2" s="1"/>
  <c r="AG95" i="2"/>
  <c r="J63" i="2"/>
  <c r="K63" i="2" s="1"/>
  <c r="AY92" i="2"/>
  <c r="AY91" i="2"/>
  <c r="W95" i="2"/>
  <c r="AA93" i="2"/>
  <c r="AU30" i="2"/>
  <c r="K30" i="2"/>
  <c r="G65" i="2"/>
  <c r="H386" i="17"/>
  <c r="N60" i="2"/>
  <c r="AD66" i="2" s="1"/>
  <c r="AA65" i="2"/>
  <c r="AF35" i="2"/>
  <c r="I125" i="2"/>
  <c r="O125" i="2" s="1"/>
  <c r="AQ126" i="2" s="1"/>
  <c r="E124" i="2"/>
  <c r="E125" i="2" s="1"/>
  <c r="AU122" i="2"/>
  <c r="Y35" i="2"/>
  <c r="AX30" i="2" s="1"/>
  <c r="M94" i="2"/>
  <c r="Z96" i="2" s="1"/>
  <c r="AU62" i="2"/>
  <c r="AR65" i="2"/>
  <c r="AW90" i="2"/>
  <c r="I95" i="2"/>
  <c r="O95" i="2" s="1"/>
  <c r="AQ96" i="2" s="1"/>
  <c r="AM95" i="2"/>
  <c r="AQ90" i="2"/>
  <c r="N125" i="2"/>
  <c r="AI126" i="2" s="1"/>
  <c r="AU31" i="2"/>
  <c r="AH35" i="2"/>
  <c r="J93" i="2"/>
  <c r="K93" i="2" s="1"/>
  <c r="AY62" i="2"/>
  <c r="K90" i="2"/>
  <c r="AV32" i="2"/>
  <c r="H65" i="2"/>
  <c r="N65" i="2" s="1"/>
  <c r="AI66" i="2" s="1"/>
  <c r="J386" i="17"/>
  <c r="AW32" i="2"/>
  <c r="H34" i="2"/>
  <c r="N34" i="2" s="1"/>
  <c r="AH36" i="2" s="1"/>
  <c r="AV30" i="2"/>
  <c r="AX60" i="2"/>
  <c r="AX61" i="2"/>
  <c r="AI65" i="2"/>
  <c r="AZ61" i="2" s="1"/>
  <c r="K94" i="2"/>
  <c r="AA95" i="2"/>
  <c r="AU90" i="2"/>
  <c r="AV62" i="2"/>
  <c r="AI90" i="2"/>
  <c r="M33" i="2"/>
  <c r="Y36" i="2" s="1"/>
  <c r="J33" i="2"/>
  <c r="K33" i="2" s="1"/>
  <c r="M124" i="2"/>
  <c r="Z126" i="2" s="1"/>
  <c r="J124" i="2"/>
  <c r="K124" i="2" s="1"/>
  <c r="O91" i="2"/>
  <c r="AM96" i="2" s="1"/>
  <c r="BA60" i="2" l="1"/>
  <c r="AW31" i="2"/>
  <c r="AW30" i="2"/>
  <c r="AX32" i="2"/>
  <c r="AV90" i="2"/>
  <c r="BA62" i="2"/>
  <c r="AZ60" i="2"/>
  <c r="M65" i="2"/>
  <c r="AA66" i="2" s="1"/>
  <c r="J65" i="2"/>
  <c r="K65" i="2" s="1"/>
  <c r="G66" i="2"/>
  <c r="M66" i="2" s="1"/>
  <c r="AB66" i="2" s="1"/>
  <c r="AX91" i="2"/>
  <c r="AX92" i="2"/>
  <c r="AX90" i="2"/>
  <c r="J95" i="2"/>
  <c r="K95" i="2" s="1"/>
  <c r="AV92" i="2"/>
  <c r="AQ95" i="2"/>
  <c r="H66" i="2"/>
  <c r="N66" i="2" s="1"/>
  <c r="AJ66" i="2" s="1"/>
  <c r="Z35" i="2"/>
  <c r="AY30" i="2" s="1"/>
  <c r="BA61" i="2"/>
  <c r="AZ62" i="2"/>
  <c r="AX31" i="2"/>
  <c r="J34" i="2"/>
  <c r="K34" i="2" s="1"/>
  <c r="AI95" i="2"/>
  <c r="AZ91" i="2" s="1"/>
  <c r="J125" i="2"/>
  <c r="K125" i="2" s="1"/>
  <c r="AV91" i="2"/>
  <c r="AY32" i="2"/>
  <c r="AY31" i="2" l="1"/>
  <c r="AZ90" i="2"/>
  <c r="AZ92" i="2"/>
  <c r="J66" i="2"/>
  <c r="K66" i="2" s="1"/>
</calcChain>
</file>

<file path=xl/comments1.xml><?xml version="1.0" encoding="utf-8"?>
<comments xmlns="http://schemas.openxmlformats.org/spreadsheetml/2006/main">
  <authors>
    <author>Iam Centurion</author>
  </authors>
  <commentList>
    <comment ref="B70" authorId="0">
      <text>
        <r>
          <rPr>
            <sz val="9"/>
            <color indexed="81"/>
            <rFont val="Arial CE"/>
          </rPr>
          <t xml:space="preserve">I know you're going to ask why…because you set new maxes in the second week, recover in the thrid and use those higher maxes going forward. 
</t>
        </r>
      </text>
    </comment>
    <comment ref="B100" authorId="0">
      <text>
        <r>
          <rPr>
            <b/>
            <sz val="9"/>
            <color indexed="81"/>
            <rFont val="Arial CE"/>
          </rPr>
          <t xml:space="preserve">Continuation of higher intensity then a tapering off. </t>
        </r>
        <r>
          <rPr>
            <sz val="9"/>
            <color indexed="81"/>
            <rFont val="Arial CE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<sst xmlns="http://schemas.openxmlformats.org/spreadsheetml/2006/main" count="1775" uniqueCount="142">
  <si>
    <t>Enter your maxes here:</t>
  </si>
  <si>
    <t>Made by ChaseT 2008.05.09</t>
  </si>
  <si>
    <t>Squat</t>
  </si>
  <si>
    <t>Bench</t>
  </si>
  <si>
    <t>Deadlift</t>
  </si>
  <si>
    <t>Volume Calculations</t>
  </si>
  <si>
    <t>Poundage</t>
  </si>
  <si>
    <t>Dead</t>
  </si>
  <si>
    <t>Total</t>
  </si>
  <si>
    <t>Sheiko</t>
  </si>
  <si>
    <t>week 1</t>
  </si>
  <si>
    <t>1 day (Monday)</t>
  </si>
  <si>
    <t>%</t>
  </si>
  <si>
    <t>reps</t>
  </si>
  <si>
    <t>sets</t>
  </si>
  <si>
    <t>weight</t>
  </si>
  <si>
    <t>Bench press</t>
  </si>
  <si>
    <t>3 day (Wednesday)</t>
  </si>
  <si>
    <t>5 day (Friday)</t>
  </si>
  <si>
    <t>week 2</t>
  </si>
  <si>
    <t>Deadlift up to knees</t>
  </si>
  <si>
    <t>week 3</t>
  </si>
  <si>
    <t>week 4</t>
  </si>
  <si>
    <t>Abs</t>
  </si>
  <si>
    <t>Incline Bench press</t>
  </si>
  <si>
    <t>Dip</t>
  </si>
  <si>
    <t>Triceps</t>
  </si>
  <si>
    <t>Deficit deadlift</t>
  </si>
  <si>
    <t>Leg press</t>
  </si>
  <si>
    <t>2-3</t>
  </si>
  <si>
    <t>5-6-7 day</t>
  </si>
  <si>
    <t>Competition</t>
  </si>
  <si>
    <t>6 day (Saturday)</t>
  </si>
  <si>
    <t>Dip (with weights)</t>
  </si>
  <si>
    <t>Good morning</t>
  </si>
  <si>
    <t>week 5</t>
  </si>
  <si>
    <t>Deadlift to knees</t>
  </si>
  <si>
    <t>week 6</t>
  </si>
  <si>
    <t>Rest</t>
  </si>
  <si>
    <t>bench</t>
  </si>
  <si>
    <t>deadlift</t>
  </si>
  <si>
    <t>squat</t>
  </si>
  <si>
    <t>50-59</t>
  </si>
  <si>
    <t>60-69</t>
  </si>
  <si>
    <t>70-79</t>
  </si>
  <si>
    <t>80-89</t>
  </si>
  <si>
    <t>90+</t>
  </si>
  <si>
    <t>NL</t>
  </si>
  <si>
    <t xml:space="preserve">Avg. Int. </t>
  </si>
  <si>
    <t>Week 1</t>
  </si>
  <si>
    <t>Month</t>
  </si>
  <si>
    <t>Week 2</t>
  </si>
  <si>
    <t>Week 3</t>
  </si>
  <si>
    <t>Week 4</t>
  </si>
  <si>
    <t>% of Lifts</t>
  </si>
  <si>
    <t>These graphs show the type of loading</t>
  </si>
  <si>
    <t>These graphs show the focus of the loading</t>
  </si>
  <si>
    <t>Avg Wt.</t>
  </si>
  <si>
    <t>4 Day Prep</t>
  </si>
  <si>
    <t>4 Day Prep2</t>
  </si>
  <si>
    <t>4 Day Prep3</t>
  </si>
  <si>
    <t>4 Day Comp</t>
  </si>
  <si>
    <t>Week 5</t>
  </si>
  <si>
    <t>Week 6</t>
  </si>
  <si>
    <t>Cycle</t>
  </si>
  <si>
    <t>Front squat</t>
  </si>
  <si>
    <t>Chest muscles</t>
  </si>
  <si>
    <t>Lat muscles</t>
  </si>
  <si>
    <t>Board bench press</t>
  </si>
  <si>
    <t>Hyperextension</t>
  </si>
  <si>
    <t>Leg press  (80-90% of squat 1RM)</t>
  </si>
  <si>
    <t>French press lying</t>
  </si>
  <si>
    <t>Reverse hyperextension</t>
  </si>
  <si>
    <t>Bench press with chains</t>
  </si>
  <si>
    <t>Delts</t>
  </si>
  <si>
    <t>at the top)</t>
  </si>
  <si>
    <t>Leg extension (1 sec pause every rep</t>
  </si>
  <si>
    <t>Dips (with weights)</t>
  </si>
  <si>
    <t>Bench press narrow grip</t>
  </si>
  <si>
    <t>Dumbbells press</t>
  </si>
  <si>
    <t>Goodmorning</t>
  </si>
  <si>
    <t>Deadlift to knees with 2 sec pause</t>
  </si>
  <si>
    <t>Goodmorning seated</t>
  </si>
  <si>
    <t>Bench press with middle grip</t>
  </si>
  <si>
    <t>French press</t>
  </si>
  <si>
    <t xml:space="preserve">Bench press </t>
  </si>
  <si>
    <t>Bench press w/board</t>
  </si>
  <si>
    <t>Chest Muscles</t>
  </si>
  <si>
    <t xml:space="preserve">Deadlift off boxes, bar is at 5 cm below knees </t>
  </si>
  <si>
    <t>Lat Muscles</t>
  </si>
  <si>
    <t>Dips</t>
  </si>
  <si>
    <t xml:space="preserve">Deadlift off boxes, bar is at 5 cm below knees  </t>
  </si>
  <si>
    <t>Incline Shoulder Press</t>
  </si>
  <si>
    <t>Bench press w/chains</t>
  </si>
  <si>
    <t>Deadlift w/chains</t>
  </si>
  <si>
    <t xml:space="preserve">Chest Muscle </t>
  </si>
  <si>
    <t>Incline shoulder press</t>
  </si>
  <si>
    <t>Good Morning</t>
  </si>
  <si>
    <t>Deficit Deadlift</t>
  </si>
  <si>
    <t xml:space="preserve">Deadlift from boxes bar is 5cm below knees  </t>
  </si>
  <si>
    <t xml:space="preserve">1 + 1/2 (x2) Deadlift </t>
  </si>
  <si>
    <t>Close Grip Bench Press</t>
  </si>
  <si>
    <t>Reverse Hyperextension</t>
  </si>
  <si>
    <t>Deadlift w/pause 5-7cm above knees</t>
  </si>
  <si>
    <t>Deadlift off boxes bar is 5cm below knees</t>
  </si>
  <si>
    <t>Leg Press</t>
  </si>
  <si>
    <t>Deadlift off boxes, bar is 5cm below knees</t>
  </si>
  <si>
    <t>Deadlift w/pause 5cm above knees</t>
  </si>
  <si>
    <t>DB Bench press</t>
  </si>
  <si>
    <t>Deadlift w/chains off boxes, bar is 10-12cm below knees</t>
  </si>
  <si>
    <t>Deadlift w/ 2 pauses, 5-7cm above and below knees</t>
  </si>
  <si>
    <t xml:space="preserve">Preparatory Period for Class 1 &amp; CMS </t>
  </si>
  <si>
    <t>100%-105%</t>
  </si>
  <si>
    <t>Bench Press</t>
  </si>
  <si>
    <t>Deadlift up to knees w/pause</t>
  </si>
  <si>
    <t>1(x2) + 1/2 (x2) Deadlift, alternating</t>
  </si>
  <si>
    <t>Decline Bench Press</t>
  </si>
  <si>
    <t>Deadlift w/pause 5-7cm below knees</t>
  </si>
  <si>
    <t>1 + 1/2 (x2) Deadlift, alternating</t>
  </si>
  <si>
    <t>1 + 1/2 Deadlift, alternating</t>
  </si>
  <si>
    <t>Deadlift from boxes, bar is 5cm below knees</t>
  </si>
  <si>
    <t>Deadlift of boxes, bar is 5cm below knees</t>
  </si>
  <si>
    <t>6</t>
  </si>
  <si>
    <t>Incline Shoulder press</t>
  </si>
  <si>
    <t>1-2</t>
  </si>
  <si>
    <t>DB Bench Press</t>
  </si>
  <si>
    <t>Squat w/pause at half squat position on the way down</t>
  </si>
  <si>
    <t>Bench press w/chains plus 8-10 kg to each side in addition to this weight</t>
  </si>
  <si>
    <t>Deadlift to knees w/2s pause</t>
  </si>
  <si>
    <t>Deadlift off boxes, bar is 5-7cm below knees</t>
  </si>
  <si>
    <t>Deadlift w/chains, 8-10kg each side plus this weight</t>
  </si>
  <si>
    <t>Deadlift w/ chains</t>
  </si>
  <si>
    <t>Deadlift off boxes, 5-7cm below knees</t>
  </si>
  <si>
    <t xml:space="preserve">Competition Period for Class 1 &amp; CMS </t>
  </si>
  <si>
    <t xml:space="preserve">2 + 1/2 (x2) Deadlift </t>
  </si>
  <si>
    <t xml:space="preserve">3 + 1/2 (x2) Deadlift </t>
  </si>
  <si>
    <t xml:space="preserve">4 + 1/2 (x2) Deadlift </t>
  </si>
  <si>
    <t>Adaptation</t>
  </si>
  <si>
    <t>Accumulation</t>
  </si>
  <si>
    <t>Realization</t>
  </si>
  <si>
    <t>These graphs show you volume vs intensity</t>
  </si>
  <si>
    <t>Transmutation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</si>
</sst>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7">
    <font>
      <sz val="10"/>
      <name val="Arial CE"/>
    </font>
    <font>
      <b/>
      <sz val="10"/>
      <name val="Arial CE"/>
      <family val="2"/>
    </font>
    <font>
      <b/>
      <sz val="10"/>
      <name val="Arial CE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 CE"/>
      <family val="2"/>
    </font>
    <font>
      <b/>
      <sz val="10"/>
      <color indexed="8"/>
      <name val="Arial CE"/>
      <family val="2"/>
    </font>
    <font>
      <sz val="10"/>
      <color indexed="8"/>
      <name val="Arial CE"/>
      <family val="2"/>
    </font>
    <font>
      <sz val="10"/>
      <name val="Arial CE"/>
    </font>
    <font>
      <b/>
      <sz val="12"/>
      <name val="Arial CE"/>
      <family val="2"/>
    </font>
    <font>
      <sz val="8"/>
      <name val="Arial CE"/>
    </font>
    <font>
      <sz val="10"/>
      <color indexed="8"/>
      <name val="Arial CE"/>
    </font>
    <font>
      <b/>
      <i/>
      <sz val="10"/>
      <color indexed="10"/>
      <name val="Arial CE"/>
    </font>
    <font>
      <sz val="10"/>
      <name val="Arial CE"/>
      <charset val="204"/>
    </font>
    <font>
      <sz val="12"/>
      <color rgb="FF006100"/>
      <name val="Calibri"/>
      <family val="2"/>
      <scheme val="minor"/>
    </font>
    <font>
      <sz val="12"/>
      <color rgb="FF9C6500"/>
      <name val="Calibri"/>
      <family val="2"/>
      <scheme val="minor"/>
    </font>
    <font>
      <u/>
      <sz val="10"/>
      <color theme="10"/>
      <name val="Arial CE"/>
    </font>
    <font>
      <u/>
      <sz val="10"/>
      <color theme="11"/>
      <name val="Arial CE"/>
    </font>
    <font>
      <sz val="10"/>
      <color rgb="FFFF0000"/>
      <name val="Arial CE"/>
    </font>
    <font>
      <b/>
      <sz val="10"/>
      <color rgb="FFFF0000"/>
      <name val="Arial CE"/>
    </font>
    <font>
      <b/>
      <i/>
      <sz val="10"/>
      <color rgb="FFFF0000"/>
      <name val="Arial CE"/>
    </font>
    <font>
      <sz val="12"/>
      <color rgb="FF9C0006"/>
      <name val="Calibri"/>
      <family val="2"/>
      <scheme val="minor"/>
    </font>
    <font>
      <sz val="10"/>
      <color rgb="FFCCFFCC"/>
      <name val="Arial CE"/>
    </font>
    <font>
      <sz val="10"/>
      <color rgb="FFFFFF00"/>
      <name val="Arial CE"/>
    </font>
    <font>
      <sz val="10"/>
      <color theme="9" tint="0.39997558519241921"/>
      <name val="Arial CE"/>
    </font>
    <font>
      <sz val="9"/>
      <color indexed="81"/>
      <name val="Arial CE"/>
    </font>
    <font>
      <b/>
      <sz val="9"/>
      <color indexed="81"/>
      <name val="Arial CE"/>
    </font>
  </fonts>
  <fills count="20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FFC7CE"/>
      </patternFill>
    </fill>
    <fill>
      <patternFill patternType="solid">
        <fgColor rgb="FFFFFF99"/>
        <bgColor rgb="FFFFFFCC"/>
      </patternFill>
    </fill>
    <fill>
      <patternFill patternType="solid">
        <fgColor theme="9" tint="0.39997558519241921"/>
        <bgColor indexed="22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/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indexed="63"/>
      </left>
      <right style="thin">
        <color auto="1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auto="1"/>
      </right>
      <top style="thin">
        <color indexed="6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3"/>
      </top>
      <bottom style="thin">
        <color auto="1"/>
      </bottom>
      <diagonal/>
    </border>
    <border>
      <left style="thin">
        <color indexed="63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49">
    <xf numFmtId="0" fontId="0" fillId="0" borderId="0"/>
    <xf numFmtId="9" fontId="8" fillId="0" borderId="0" applyFill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1" fillId="16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215">
    <xf numFmtId="0" fontId="0" fillId="0" borderId="0" xfId="0"/>
    <xf numFmtId="1" fontId="0" fillId="0" borderId="0" xfId="0" applyNumberFormat="1"/>
    <xf numFmtId="2" fontId="0" fillId="0" borderId="0" xfId="0" applyNumberFormat="1"/>
    <xf numFmtId="0" fontId="1" fillId="0" borderId="0" xfId="0" applyFont="1"/>
    <xf numFmtId="2" fontId="0" fillId="0" borderId="0" xfId="0" applyNumberFormat="1" applyAlignment="1">
      <alignment horizontal="center"/>
    </xf>
    <xf numFmtId="1" fontId="1" fillId="0" borderId="0" xfId="0" applyNumberFormat="1" applyFont="1"/>
    <xf numFmtId="2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/>
    <xf numFmtId="0" fontId="0" fillId="0" borderId="0" xfId="0" applyFont="1" applyAlignment="1">
      <alignment horizontal="left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0" fontId="3" fillId="0" borderId="0" xfId="0" applyFont="1"/>
    <xf numFmtId="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" fontId="5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0" fillId="2" borderId="1" xfId="0" applyFont="1" applyFill="1" applyBorder="1" applyAlignment="1">
      <alignment horizontal="left"/>
    </xf>
    <xf numFmtId="9" fontId="0" fillId="2" borderId="1" xfId="0" applyNumberFormat="1" applyFont="1" applyFill="1" applyBorder="1" applyAlignment="1">
      <alignment horizontal="center"/>
    </xf>
    <xf numFmtId="1" fontId="0" fillId="2" borderId="1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2" fillId="3" borderId="1" xfId="0" applyFont="1" applyFill="1" applyBorder="1"/>
    <xf numFmtId="0" fontId="0" fillId="3" borderId="1" xfId="0" applyFont="1" applyFill="1" applyBorder="1" applyAlignment="1">
      <alignment horizontal="left"/>
    </xf>
    <xf numFmtId="9" fontId="0" fillId="3" borderId="1" xfId="0" applyNumberFormat="1" applyFont="1" applyFill="1" applyBorder="1" applyAlignment="1">
      <alignment horizontal="center"/>
    </xf>
    <xf numFmtId="0" fontId="0" fillId="3" borderId="1" xfId="0" applyNumberFormat="1" applyFont="1" applyFill="1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9" fontId="0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 applyAlignment="1">
      <alignment horizontal="left"/>
    </xf>
    <xf numFmtId="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2" fillId="4" borderId="1" xfId="0" applyFont="1" applyFill="1" applyBorder="1"/>
    <xf numFmtId="0" fontId="0" fillId="4" borderId="1" xfId="0" applyFont="1" applyFill="1" applyBorder="1" applyAlignment="1">
      <alignment horizontal="left"/>
    </xf>
    <xf numFmtId="9" fontId="0" fillId="4" borderId="1" xfId="0" applyNumberFormat="1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9" fontId="0" fillId="0" borderId="1" xfId="0" applyNumberFormat="1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0" fillId="4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7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49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9" fontId="0" fillId="3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49" fontId="0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9" fontId="0" fillId="4" borderId="1" xfId="0" applyNumberForma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49" fontId="0" fillId="4" borderId="1" xfId="0" applyNumberFormat="1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1" fontId="0" fillId="0" borderId="0" xfId="1" applyNumberFormat="1" applyFont="1" applyFill="1" applyBorder="1" applyAlignment="1" applyProtection="1">
      <alignment horizontal="center"/>
    </xf>
    <xf numFmtId="1" fontId="3" fillId="0" borderId="0" xfId="1" applyNumberFormat="1" applyFont="1" applyFill="1" applyBorder="1" applyAlignment="1" applyProtection="1">
      <alignment horizontal="center"/>
    </xf>
    <xf numFmtId="1" fontId="0" fillId="0" borderId="2" xfId="1" applyNumberFormat="1" applyFont="1" applyFill="1" applyBorder="1" applyAlignment="1" applyProtection="1">
      <alignment horizontal="center"/>
    </xf>
    <xf numFmtId="1" fontId="0" fillId="0" borderId="3" xfId="1" applyNumberFormat="1" applyFont="1" applyFill="1" applyBorder="1" applyAlignment="1" applyProtection="1">
      <alignment horizontal="center"/>
    </xf>
    <xf numFmtId="1" fontId="0" fillId="0" borderId="4" xfId="1" applyNumberFormat="1" applyFont="1" applyFill="1" applyBorder="1" applyAlignment="1" applyProtection="1">
      <alignment horizontal="center"/>
    </xf>
    <xf numFmtId="1" fontId="0" fillId="0" borderId="5" xfId="1" applyNumberFormat="1" applyFont="1" applyFill="1" applyBorder="1" applyAlignment="1" applyProtection="1">
      <alignment horizontal="center"/>
    </xf>
    <xf numFmtId="1" fontId="1" fillId="0" borderId="0" xfId="1" applyNumberFormat="1" applyFont="1" applyFill="1" applyBorder="1" applyAlignment="1" applyProtection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164" fontId="0" fillId="0" borderId="0" xfId="0" applyNumberFormat="1"/>
    <xf numFmtId="0" fontId="0" fillId="5" borderId="0" xfId="0" applyFill="1"/>
    <xf numFmtId="0" fontId="11" fillId="5" borderId="0" xfId="0" applyFont="1" applyFill="1"/>
    <xf numFmtId="0" fontId="12" fillId="0" borderId="0" xfId="0" applyFont="1"/>
    <xf numFmtId="0" fontId="12" fillId="0" borderId="0" xfId="0" applyFont="1" applyAlignment="1">
      <alignment horizontal="left"/>
    </xf>
    <xf numFmtId="9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" fontId="12" fillId="0" borderId="2" xfId="1" applyNumberFormat="1" applyFont="1" applyFill="1" applyBorder="1" applyAlignment="1" applyProtection="1">
      <alignment horizontal="center"/>
    </xf>
    <xf numFmtId="1" fontId="12" fillId="0" borderId="3" xfId="1" applyNumberFormat="1" applyFont="1" applyFill="1" applyBorder="1" applyAlignment="1" applyProtection="1">
      <alignment horizontal="center"/>
    </xf>
    <xf numFmtId="1" fontId="12" fillId="0" borderId="0" xfId="0" applyNumberFormat="1" applyFont="1"/>
    <xf numFmtId="1" fontId="12" fillId="0" borderId="0" xfId="0" applyNumberFormat="1" applyFont="1" applyFill="1" applyBorder="1"/>
    <xf numFmtId="1" fontId="12" fillId="0" borderId="0" xfId="1" applyNumberFormat="1" applyFont="1" applyFill="1" applyBorder="1" applyAlignment="1" applyProtection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9" fontId="12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1" fontId="12" fillId="0" borderId="0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0" fillId="5" borderId="0" xfId="0" applyFill="1"/>
    <xf numFmtId="1" fontId="0" fillId="5" borderId="0" xfId="0" applyNumberFormat="1" applyFill="1" applyAlignment="1">
      <alignment horizontal="center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6" borderId="1" xfId="0" applyFont="1" applyFill="1" applyBorder="1"/>
    <xf numFmtId="0" fontId="0" fillId="6" borderId="1" xfId="0" applyFill="1" applyBorder="1" applyAlignment="1">
      <alignment horizontal="left"/>
    </xf>
    <xf numFmtId="9" fontId="0" fillId="6" borderId="1" xfId="0" applyNumberFormat="1" applyFont="1" applyFill="1" applyBorder="1" applyAlignment="1">
      <alignment horizontal="center"/>
    </xf>
    <xf numFmtId="0" fontId="0" fillId="6" borderId="1" xfId="0" applyNumberFormat="1" applyFont="1" applyFill="1" applyBorder="1" applyAlignment="1">
      <alignment horizontal="center"/>
    </xf>
    <xf numFmtId="1" fontId="0" fillId="6" borderId="1" xfId="0" applyNumberFormat="1" applyFont="1" applyFill="1" applyBorder="1" applyAlignment="1">
      <alignment horizontal="center"/>
    </xf>
    <xf numFmtId="0" fontId="2" fillId="7" borderId="1" xfId="0" applyFont="1" applyFill="1" applyBorder="1"/>
    <xf numFmtId="0" fontId="0" fillId="7" borderId="1" xfId="0" applyFill="1" applyBorder="1" applyAlignment="1">
      <alignment horizontal="left"/>
    </xf>
    <xf numFmtId="9" fontId="0" fillId="7" borderId="1" xfId="0" applyNumberFormat="1" applyFont="1" applyFill="1" applyBorder="1" applyAlignment="1">
      <alignment horizontal="center"/>
    </xf>
    <xf numFmtId="0" fontId="0" fillId="7" borderId="1" xfId="0" applyNumberFormat="1" applyFont="1" applyFill="1" applyBorder="1" applyAlignment="1">
      <alignment horizontal="center"/>
    </xf>
    <xf numFmtId="1" fontId="0" fillId="7" borderId="1" xfId="0" applyNumberFormat="1" applyFont="1" applyFill="1" applyBorder="1" applyAlignment="1">
      <alignment horizontal="center"/>
    </xf>
    <xf numFmtId="0" fontId="2" fillId="8" borderId="1" xfId="0" applyFont="1" applyFill="1" applyBorder="1"/>
    <xf numFmtId="0" fontId="0" fillId="8" borderId="1" xfId="0" applyFill="1" applyBorder="1" applyAlignment="1">
      <alignment horizontal="left"/>
    </xf>
    <xf numFmtId="9" fontId="0" fillId="8" borderId="1" xfId="0" applyNumberFormat="1" applyFont="1" applyFill="1" applyBorder="1" applyAlignment="1">
      <alignment horizontal="center"/>
    </xf>
    <xf numFmtId="1" fontId="0" fillId="8" borderId="1" xfId="0" applyNumberFormat="1" applyFont="1" applyFill="1" applyBorder="1" applyAlignment="1">
      <alignment horizontal="center"/>
    </xf>
    <xf numFmtId="0" fontId="13" fillId="2" borderId="1" xfId="0" applyFont="1" applyFill="1" applyBorder="1"/>
    <xf numFmtId="9" fontId="13" fillId="2" borderId="1" xfId="0" applyNumberFormat="1" applyFont="1" applyFill="1" applyBorder="1" applyAlignment="1">
      <alignment horizontal="center"/>
    </xf>
    <xf numFmtId="0" fontId="13" fillId="2" borderId="1" xfId="0" applyNumberFormat="1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0" fontId="13" fillId="0" borderId="0" xfId="0" applyFont="1"/>
    <xf numFmtId="0" fontId="2" fillId="9" borderId="1" xfId="0" applyFont="1" applyFill="1" applyBorder="1"/>
    <xf numFmtId="0" fontId="0" fillId="9" borderId="1" xfId="0" applyFont="1" applyFill="1" applyBorder="1" applyAlignment="1">
      <alignment horizontal="left"/>
    </xf>
    <xf numFmtId="9" fontId="0" fillId="9" borderId="1" xfId="0" applyNumberFormat="1" applyFont="1" applyFill="1" applyBorder="1" applyAlignment="1">
      <alignment horizontal="center"/>
    </xf>
    <xf numFmtId="0" fontId="0" fillId="9" borderId="1" xfId="0" applyNumberFormat="1" applyFont="1" applyFill="1" applyBorder="1" applyAlignment="1">
      <alignment horizontal="center"/>
    </xf>
    <xf numFmtId="1" fontId="0" fillId="9" borderId="1" xfId="0" applyNumberFormat="1" applyFont="1" applyFill="1" applyBorder="1" applyAlignment="1">
      <alignment horizontal="center"/>
    </xf>
    <xf numFmtId="0" fontId="2" fillId="10" borderId="1" xfId="0" applyFont="1" applyFill="1" applyBorder="1"/>
    <xf numFmtId="0" fontId="0" fillId="10" borderId="1" xfId="0" applyFont="1" applyFill="1" applyBorder="1" applyAlignment="1">
      <alignment horizontal="left"/>
    </xf>
    <xf numFmtId="9" fontId="0" fillId="10" borderId="1" xfId="0" applyNumberFormat="1" applyFont="1" applyFill="1" applyBorder="1" applyAlignment="1">
      <alignment horizontal="center"/>
    </xf>
    <xf numFmtId="0" fontId="0" fillId="10" borderId="1" xfId="0" applyNumberFormat="1" applyFont="1" applyFill="1" applyBorder="1" applyAlignment="1">
      <alignment horizontal="center"/>
    </xf>
    <xf numFmtId="1" fontId="0" fillId="10" borderId="1" xfId="0" applyNumberFormat="1" applyFont="1" applyFill="1" applyBorder="1" applyAlignment="1">
      <alignment horizontal="center"/>
    </xf>
    <xf numFmtId="0" fontId="14" fillId="11" borderId="6" xfId="2" applyBorder="1"/>
    <xf numFmtId="1" fontId="14" fillId="11" borderId="6" xfId="2" applyNumberFormat="1" applyBorder="1" applyAlignment="1" applyProtection="1">
      <alignment horizontal="center"/>
    </xf>
    <xf numFmtId="0" fontId="15" fillId="12" borderId="6" xfId="3" applyBorder="1"/>
    <xf numFmtId="1" fontId="15" fillId="12" borderId="6" xfId="3" applyNumberFormat="1" applyBorder="1" applyAlignment="1" applyProtection="1">
      <alignment horizontal="center"/>
    </xf>
    <xf numFmtId="0" fontId="0" fillId="13" borderId="6" xfId="0" applyFill="1" applyBorder="1"/>
    <xf numFmtId="1" fontId="0" fillId="4" borderId="7" xfId="0" applyNumberFormat="1" applyFont="1" applyFill="1" applyBorder="1" applyAlignment="1">
      <alignment horizontal="center"/>
    </xf>
    <xf numFmtId="1" fontId="0" fillId="13" borderId="6" xfId="1" applyNumberFormat="1" applyFont="1" applyFill="1" applyBorder="1" applyAlignment="1" applyProtection="1">
      <alignment horizontal="center"/>
    </xf>
    <xf numFmtId="0" fontId="18" fillId="0" borderId="0" xfId="0" applyFont="1"/>
    <xf numFmtId="0" fontId="19" fillId="0" borderId="0" xfId="0" applyFont="1"/>
    <xf numFmtId="1" fontId="0" fillId="0" borderId="8" xfId="1" applyNumberFormat="1" applyFont="1" applyFill="1" applyBorder="1" applyAlignment="1" applyProtection="1">
      <alignment horizontal="center"/>
    </xf>
    <xf numFmtId="0" fontId="20" fillId="0" borderId="0" xfId="0" applyFont="1"/>
    <xf numFmtId="0" fontId="20" fillId="0" borderId="0" xfId="0" applyFont="1" applyAlignment="1">
      <alignment horizontal="left"/>
    </xf>
    <xf numFmtId="9" fontId="20" fillId="0" borderId="0" xfId="0" applyNumberFormat="1" applyFont="1" applyAlignment="1">
      <alignment horizontal="center"/>
    </xf>
    <xf numFmtId="1" fontId="20" fillId="0" borderId="0" xfId="0" applyNumberFormat="1" applyFont="1" applyAlignment="1">
      <alignment horizontal="center"/>
    </xf>
    <xf numFmtId="1" fontId="20" fillId="0" borderId="2" xfId="1" applyNumberFormat="1" applyFont="1" applyFill="1" applyBorder="1" applyAlignment="1" applyProtection="1">
      <alignment horizontal="center"/>
    </xf>
    <xf numFmtId="1" fontId="20" fillId="0" borderId="3" xfId="1" applyNumberFormat="1" applyFont="1" applyFill="1" applyBorder="1" applyAlignment="1" applyProtection="1">
      <alignment horizontal="center"/>
    </xf>
    <xf numFmtId="1" fontId="20" fillId="0" borderId="0" xfId="1" applyNumberFormat="1" applyFont="1" applyFill="1" applyBorder="1" applyAlignment="1" applyProtection="1">
      <alignment horizontal="center"/>
    </xf>
    <xf numFmtId="1" fontId="20" fillId="0" borderId="0" xfId="0" applyNumberFormat="1" applyFont="1"/>
    <xf numFmtId="9" fontId="0" fillId="14" borderId="9" xfId="0" applyNumberFormat="1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49" fontId="0" fillId="14" borderId="10" xfId="0" applyNumberFormat="1" applyFill="1" applyBorder="1" applyAlignment="1">
      <alignment horizontal="center"/>
    </xf>
    <xf numFmtId="0" fontId="0" fillId="0" borderId="0" xfId="0" applyNumberFormat="1"/>
    <xf numFmtId="0" fontId="0" fillId="0" borderId="0" xfId="0" applyNumberFormat="1" applyFont="1" applyFill="1"/>
    <xf numFmtId="0" fontId="12" fillId="0" borderId="0" xfId="0" applyNumberFormat="1" applyFont="1"/>
    <xf numFmtId="0" fontId="1" fillId="0" borderId="0" xfId="0" applyNumberFormat="1" applyFont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22" fillId="3" borderId="1" xfId="0" applyFont="1" applyFill="1" applyBorder="1" applyAlignment="1">
      <alignment horizontal="left"/>
    </xf>
    <xf numFmtId="0" fontId="23" fillId="2" borderId="1" xfId="0" applyFont="1" applyFill="1" applyBorder="1" applyAlignment="1">
      <alignment horizontal="left"/>
    </xf>
    <xf numFmtId="1" fontId="14" fillId="11" borderId="6" xfId="2" applyNumberFormat="1" applyBorder="1" applyAlignment="1">
      <alignment horizontal="center"/>
    </xf>
    <xf numFmtId="1" fontId="15" fillId="12" borderId="6" xfId="3" applyNumberFormat="1" applyBorder="1" applyAlignment="1">
      <alignment horizontal="center"/>
    </xf>
    <xf numFmtId="1" fontId="21" fillId="13" borderId="6" xfId="210" applyNumberFormat="1" applyFill="1" applyBorder="1" applyAlignment="1">
      <alignment horizontal="center"/>
    </xf>
    <xf numFmtId="0" fontId="24" fillId="18" borderId="1" xfId="0" applyFont="1" applyFill="1" applyBorder="1" applyAlignment="1">
      <alignment horizontal="left"/>
    </xf>
    <xf numFmtId="0" fontId="24" fillId="4" borderId="1" xfId="0" applyFont="1" applyFill="1" applyBorder="1" applyAlignment="1">
      <alignment horizontal="left"/>
    </xf>
    <xf numFmtId="0" fontId="23" fillId="7" borderId="1" xfId="0" applyFont="1" applyFill="1" applyBorder="1" applyAlignment="1">
      <alignment horizontal="left"/>
    </xf>
    <xf numFmtId="0" fontId="23" fillId="8" borderId="1" xfId="0" applyFont="1" applyFill="1" applyBorder="1" applyAlignment="1">
      <alignment horizontal="left"/>
    </xf>
    <xf numFmtId="0" fontId="23" fillId="9" borderId="1" xfId="0" applyFont="1" applyFill="1" applyBorder="1" applyAlignment="1">
      <alignment horizontal="left"/>
    </xf>
    <xf numFmtId="0" fontId="22" fillId="6" borderId="1" xfId="0" applyFont="1" applyFill="1" applyBorder="1" applyAlignment="1">
      <alignment horizontal="left"/>
    </xf>
    <xf numFmtId="0" fontId="22" fillId="10" borderId="1" xfId="0" applyFont="1" applyFill="1" applyBorder="1" applyAlignment="1">
      <alignment horizontal="left"/>
    </xf>
    <xf numFmtId="1" fontId="0" fillId="2" borderId="11" xfId="0" applyNumberFormat="1" applyFont="1" applyFill="1" applyBorder="1" applyAlignment="1">
      <alignment horizontal="center"/>
    </xf>
    <xf numFmtId="0" fontId="24" fillId="15" borderId="9" xfId="0" applyFont="1" applyFill="1" applyBorder="1" applyAlignment="1">
      <alignment horizontal="left"/>
    </xf>
    <xf numFmtId="1" fontId="0" fillId="3" borderId="11" xfId="0" applyNumberFormat="1" applyFont="1" applyFill="1" applyBorder="1" applyAlignment="1">
      <alignment horizontal="center"/>
    </xf>
    <xf numFmtId="1" fontId="0" fillId="4" borderId="11" xfId="0" applyNumberFormat="1" applyFont="1" applyFill="1" applyBorder="1" applyAlignment="1">
      <alignment horizontal="center"/>
    </xf>
    <xf numFmtId="1" fontId="14" fillId="11" borderId="12" xfId="2" applyNumberFormat="1" applyBorder="1" applyAlignment="1" applyProtection="1">
      <alignment horizontal="center"/>
    </xf>
    <xf numFmtId="1" fontId="0" fillId="0" borderId="11" xfId="0" applyNumberFormat="1" applyFont="1" applyBorder="1" applyAlignment="1">
      <alignment horizontal="center"/>
    </xf>
    <xf numFmtId="1" fontId="0" fillId="6" borderId="11" xfId="0" applyNumberFormat="1" applyFont="1" applyFill="1" applyBorder="1" applyAlignment="1">
      <alignment horizontal="center"/>
    </xf>
    <xf numFmtId="1" fontId="0" fillId="7" borderId="11" xfId="0" applyNumberFormat="1" applyFont="1" applyFill="1" applyBorder="1" applyAlignment="1">
      <alignment horizontal="center"/>
    </xf>
    <xf numFmtId="1" fontId="0" fillId="8" borderId="11" xfId="0" applyNumberFormat="1" applyFont="1" applyFill="1" applyBorder="1" applyAlignment="1">
      <alignment horizontal="center"/>
    </xf>
    <xf numFmtId="1" fontId="0" fillId="9" borderId="11" xfId="0" applyNumberFormat="1" applyFont="1" applyFill="1" applyBorder="1" applyAlignment="1">
      <alignment horizontal="center"/>
    </xf>
    <xf numFmtId="1" fontId="0" fillId="10" borderId="11" xfId="0" applyNumberFormat="1" applyFont="1" applyFill="1" applyBorder="1" applyAlignment="1">
      <alignment horizontal="center"/>
    </xf>
    <xf numFmtId="0" fontId="2" fillId="2" borderId="13" xfId="0" applyFont="1" applyFill="1" applyBorder="1"/>
    <xf numFmtId="0" fontId="0" fillId="2" borderId="14" xfId="0" applyFont="1" applyFill="1" applyBorder="1" applyAlignment="1">
      <alignment horizontal="left"/>
    </xf>
    <xf numFmtId="9" fontId="0" fillId="2" borderId="14" xfId="0" applyNumberFormat="1" applyFont="1" applyFill="1" applyBorder="1" applyAlignment="1">
      <alignment horizontal="center"/>
    </xf>
    <xf numFmtId="0" fontId="0" fillId="2" borderId="14" xfId="0" applyNumberFormat="1" applyFont="1" applyFill="1" applyBorder="1" applyAlignment="1">
      <alignment horizontal="center"/>
    </xf>
    <xf numFmtId="1" fontId="0" fillId="2" borderId="14" xfId="0" applyNumberFormat="1" applyFont="1" applyFill="1" applyBorder="1" applyAlignment="1">
      <alignment horizontal="center"/>
    </xf>
    <xf numFmtId="0" fontId="2" fillId="2" borderId="15" xfId="0" applyFont="1" applyFill="1" applyBorder="1"/>
    <xf numFmtId="0" fontId="23" fillId="2" borderId="6" xfId="0" applyFont="1" applyFill="1" applyBorder="1" applyAlignment="1">
      <alignment horizontal="left"/>
    </xf>
    <xf numFmtId="9" fontId="0" fillId="2" borderId="6" xfId="0" applyNumberFormat="1" applyFont="1" applyFill="1" applyBorder="1" applyAlignment="1">
      <alignment horizontal="center"/>
    </xf>
    <xf numFmtId="0" fontId="0" fillId="2" borderId="6" xfId="0" applyNumberFormat="1" applyFont="1" applyFill="1" applyBorder="1" applyAlignment="1">
      <alignment horizontal="center"/>
    </xf>
    <xf numFmtId="1" fontId="0" fillId="2" borderId="6" xfId="0" applyNumberFormat="1" applyFont="1" applyFill="1" applyBorder="1" applyAlignment="1">
      <alignment horizontal="center"/>
    </xf>
    <xf numFmtId="0" fontId="2" fillId="3" borderId="15" xfId="0" applyFont="1" applyFill="1" applyBorder="1"/>
    <xf numFmtId="0" fontId="0" fillId="3" borderId="6" xfId="0" applyFont="1" applyFill="1" applyBorder="1" applyAlignment="1">
      <alignment horizontal="left"/>
    </xf>
    <xf numFmtId="9" fontId="0" fillId="3" borderId="6" xfId="0" applyNumberFormat="1" applyFont="1" applyFill="1" applyBorder="1" applyAlignment="1">
      <alignment horizontal="center"/>
    </xf>
    <xf numFmtId="0" fontId="0" fillId="3" borderId="6" xfId="0" applyNumberFormat="1" applyFont="1" applyFill="1" applyBorder="1" applyAlignment="1">
      <alignment horizontal="center"/>
    </xf>
    <xf numFmtId="1" fontId="0" fillId="3" borderId="6" xfId="0" applyNumberFormat="1" applyFont="1" applyFill="1" applyBorder="1" applyAlignment="1">
      <alignment horizontal="center"/>
    </xf>
    <xf numFmtId="0" fontId="22" fillId="3" borderId="6" xfId="0" applyFont="1" applyFill="1" applyBorder="1" applyAlignment="1">
      <alignment horizontal="left"/>
    </xf>
    <xf numFmtId="0" fontId="0" fillId="17" borderId="6" xfId="0" applyFill="1" applyBorder="1" applyAlignment="1">
      <alignment horizontal="left"/>
    </xf>
    <xf numFmtId="0" fontId="23" fillId="17" borderId="6" xfId="0" applyFont="1" applyFill="1" applyBorder="1" applyAlignment="1">
      <alignment horizontal="left"/>
    </xf>
    <xf numFmtId="1" fontId="0" fillId="19" borderId="0" xfId="0" applyNumberFormat="1" applyFill="1"/>
  </cellXfs>
  <cellStyles count="649">
    <cellStyle name="Besøgt link" xfId="5" builtinId="9" hidden="1"/>
    <cellStyle name="Besøgt link" xfId="7" builtinId="9" hidden="1"/>
    <cellStyle name="Besøgt link" xfId="9" builtinId="9" hidden="1"/>
    <cellStyle name="Besøgt link" xfId="11" builtinId="9" hidden="1"/>
    <cellStyle name="Besøgt link" xfId="13" builtinId="9" hidden="1"/>
    <cellStyle name="Besøgt link" xfId="15" builtinId="9" hidden="1"/>
    <cellStyle name="Besøgt link" xfId="17" builtinId="9" hidden="1"/>
    <cellStyle name="Besøgt link" xfId="19" builtinId="9" hidden="1"/>
    <cellStyle name="Besøgt link" xfId="21" builtinId="9" hidden="1"/>
    <cellStyle name="Besøgt link" xfId="23" builtinId="9" hidden="1"/>
    <cellStyle name="Besøgt link" xfId="25" builtinId="9" hidden="1"/>
    <cellStyle name="Besøgt link" xfId="27" builtinId="9" hidden="1"/>
    <cellStyle name="Besøgt link" xfId="29" builtinId="9" hidden="1"/>
    <cellStyle name="Besøgt link" xfId="31" builtinId="9" hidden="1"/>
    <cellStyle name="Besøgt link" xfId="33" builtinId="9" hidden="1"/>
    <cellStyle name="Besøgt link" xfId="35" builtinId="9" hidden="1"/>
    <cellStyle name="Besøgt link" xfId="37" builtinId="9" hidden="1"/>
    <cellStyle name="Besøgt link" xfId="39" builtinId="9" hidden="1"/>
    <cellStyle name="Besøgt link" xfId="41" builtinId="9" hidden="1"/>
    <cellStyle name="Besøgt link" xfId="43" builtinId="9" hidden="1"/>
    <cellStyle name="Besøgt link" xfId="45" builtinId="9" hidden="1"/>
    <cellStyle name="Besøgt link" xfId="47" builtinId="9" hidden="1"/>
    <cellStyle name="Besøgt link" xfId="49" builtinId="9" hidden="1"/>
    <cellStyle name="Besøgt link" xfId="51" builtinId="9" hidden="1"/>
    <cellStyle name="Besøgt link" xfId="53" builtinId="9" hidden="1"/>
    <cellStyle name="Besøgt link" xfId="55" builtinId="9" hidden="1"/>
    <cellStyle name="Besøgt link" xfId="57" builtinId="9" hidden="1"/>
    <cellStyle name="Besøgt link" xfId="59" builtinId="9" hidden="1"/>
    <cellStyle name="Besøgt link" xfId="61" builtinId="9" hidden="1"/>
    <cellStyle name="Besøgt link" xfId="63" builtinId="9" hidden="1"/>
    <cellStyle name="Besøgt link" xfId="65" builtinId="9" hidden="1"/>
    <cellStyle name="Besøgt link" xfId="67" builtinId="9" hidden="1"/>
    <cellStyle name="Besøgt link" xfId="69" builtinId="9" hidden="1"/>
    <cellStyle name="Besøgt link" xfId="71" builtinId="9" hidden="1"/>
    <cellStyle name="Besøgt link" xfId="73" builtinId="9" hidden="1"/>
    <cellStyle name="Besøgt link" xfId="75" builtinId="9" hidden="1"/>
    <cellStyle name="Besøgt link" xfId="77" builtinId="9" hidden="1"/>
    <cellStyle name="Besøgt link" xfId="79" builtinId="9" hidden="1"/>
    <cellStyle name="Besøgt link" xfId="81" builtinId="9" hidden="1"/>
    <cellStyle name="Besøgt link" xfId="83" builtinId="9" hidden="1"/>
    <cellStyle name="Besøgt link" xfId="85" builtinId="9" hidden="1"/>
    <cellStyle name="Besøgt link" xfId="87" builtinId="9" hidden="1"/>
    <cellStyle name="Besøgt link" xfId="89" builtinId="9" hidden="1"/>
    <cellStyle name="Besøgt link" xfId="91" builtinId="9" hidden="1"/>
    <cellStyle name="Besøgt link" xfId="93" builtinId="9" hidden="1"/>
    <cellStyle name="Besøgt link" xfId="95" builtinId="9" hidden="1"/>
    <cellStyle name="Besøgt link" xfId="97" builtinId="9" hidden="1"/>
    <cellStyle name="Besøgt link" xfId="99" builtinId="9" hidden="1"/>
    <cellStyle name="Besøgt link" xfId="101" builtinId="9" hidden="1"/>
    <cellStyle name="Besøgt link" xfId="103" builtinId="9" hidden="1"/>
    <cellStyle name="Besøgt link" xfId="105" builtinId="9" hidden="1"/>
    <cellStyle name="Besøgt link" xfId="107" builtinId="9" hidden="1"/>
    <cellStyle name="Besøgt link" xfId="109" builtinId="9" hidden="1"/>
    <cellStyle name="Besøgt link" xfId="111" builtinId="9" hidden="1"/>
    <cellStyle name="Besøgt link" xfId="113" builtinId="9" hidden="1"/>
    <cellStyle name="Besøgt link" xfId="115" builtinId="9" hidden="1"/>
    <cellStyle name="Besøgt link" xfId="117" builtinId="9" hidden="1"/>
    <cellStyle name="Besøgt link" xfId="119" builtinId="9" hidden="1"/>
    <cellStyle name="Besøgt link" xfId="121" builtinId="9" hidden="1"/>
    <cellStyle name="Besøgt link" xfId="123" builtinId="9" hidden="1"/>
    <cellStyle name="Besøgt link" xfId="125" builtinId="9" hidden="1"/>
    <cellStyle name="Besøgt link" xfId="127" builtinId="9" hidden="1"/>
    <cellStyle name="Besøgt link" xfId="129" builtinId="9" hidden="1"/>
    <cellStyle name="Besøgt link" xfId="131" builtinId="9" hidden="1"/>
    <cellStyle name="Besøgt link" xfId="133" builtinId="9" hidden="1"/>
    <cellStyle name="Besøgt link" xfId="135" builtinId="9" hidden="1"/>
    <cellStyle name="Besøgt link" xfId="137" builtinId="9" hidden="1"/>
    <cellStyle name="Besøgt link" xfId="139" builtinId="9" hidden="1"/>
    <cellStyle name="Besøgt link" xfId="141" builtinId="9" hidden="1"/>
    <cellStyle name="Besøgt link" xfId="143" builtinId="9" hidden="1"/>
    <cellStyle name="Besøgt link" xfId="145" builtinId="9" hidden="1"/>
    <cellStyle name="Besøgt link" xfId="147" builtinId="9" hidden="1"/>
    <cellStyle name="Besøgt link" xfId="149" builtinId="9" hidden="1"/>
    <cellStyle name="Besøgt link" xfId="151" builtinId="9" hidden="1"/>
    <cellStyle name="Besøgt link" xfId="153" builtinId="9" hidden="1"/>
    <cellStyle name="Besøgt link" xfId="155" builtinId="9" hidden="1"/>
    <cellStyle name="Besøgt link" xfId="157" builtinId="9" hidden="1"/>
    <cellStyle name="Besøgt link" xfId="159" builtinId="9" hidden="1"/>
    <cellStyle name="Besøgt link" xfId="161" builtinId="9" hidden="1"/>
    <cellStyle name="Besøgt link" xfId="163" builtinId="9" hidden="1"/>
    <cellStyle name="Besøgt link" xfId="165" builtinId="9" hidden="1"/>
    <cellStyle name="Besøgt link" xfId="167" builtinId="9" hidden="1"/>
    <cellStyle name="Besøgt link" xfId="169" builtinId="9" hidden="1"/>
    <cellStyle name="Besøgt link" xfId="171" builtinId="9" hidden="1"/>
    <cellStyle name="Besøgt link" xfId="173" builtinId="9" hidden="1"/>
    <cellStyle name="Besøgt link" xfId="175" builtinId="9" hidden="1"/>
    <cellStyle name="Besøgt link" xfId="177" builtinId="9" hidden="1"/>
    <cellStyle name="Besøgt link" xfId="179" builtinId="9" hidden="1"/>
    <cellStyle name="Besøgt link" xfId="181" builtinId="9" hidden="1"/>
    <cellStyle name="Besøgt link" xfId="183" builtinId="9" hidden="1"/>
    <cellStyle name="Besøgt link" xfId="185" builtinId="9" hidden="1"/>
    <cellStyle name="Besøgt link" xfId="187" builtinId="9" hidden="1"/>
    <cellStyle name="Besøgt link" xfId="189" builtinId="9" hidden="1"/>
    <cellStyle name="Besøgt link" xfId="191" builtinId="9" hidden="1"/>
    <cellStyle name="Besøgt link" xfId="193" builtinId="9" hidden="1"/>
    <cellStyle name="Besøgt link" xfId="195" builtinId="9" hidden="1"/>
    <cellStyle name="Besøgt link" xfId="197" builtinId="9" hidden="1"/>
    <cellStyle name="Besøgt link" xfId="199" builtinId="9" hidden="1"/>
    <cellStyle name="Besøgt link" xfId="201" builtinId="9" hidden="1"/>
    <cellStyle name="Besøgt link" xfId="203" builtinId="9" hidden="1"/>
    <cellStyle name="Besøgt link" xfId="205" builtinId="9" hidden="1"/>
    <cellStyle name="Besøgt link" xfId="207" builtinId="9" hidden="1"/>
    <cellStyle name="Besøgt link" xfId="209" builtinId="9" hidden="1"/>
    <cellStyle name="Besøgt link" xfId="212" builtinId="9" hidden="1"/>
    <cellStyle name="Besøgt link" xfId="214" builtinId="9" hidden="1"/>
    <cellStyle name="Besøgt link" xfId="216" builtinId="9" hidden="1"/>
    <cellStyle name="Besøgt link" xfId="218" builtinId="9" hidden="1"/>
    <cellStyle name="Besøgt link" xfId="220" builtinId="9" hidden="1"/>
    <cellStyle name="Besøgt link" xfId="222" builtinId="9" hidden="1"/>
    <cellStyle name="Besøgt link" xfId="224" builtinId="9" hidden="1"/>
    <cellStyle name="Besøgt link" xfId="226" builtinId="9" hidden="1"/>
    <cellStyle name="Besøgt link" xfId="228" builtinId="9" hidden="1"/>
    <cellStyle name="Besøgt link" xfId="230" builtinId="9" hidden="1"/>
    <cellStyle name="Besøgt link" xfId="232" builtinId="9" hidden="1"/>
    <cellStyle name="Besøgt link" xfId="234" builtinId="9" hidden="1"/>
    <cellStyle name="Besøgt link" xfId="236" builtinId="9" hidden="1"/>
    <cellStyle name="Besøgt link" xfId="238" builtinId="9" hidden="1"/>
    <cellStyle name="Besøgt link" xfId="240" builtinId="9" hidden="1"/>
    <cellStyle name="Besøgt link" xfId="242" builtinId="9" hidden="1"/>
    <cellStyle name="Besøgt link" xfId="244" builtinId="9" hidden="1"/>
    <cellStyle name="Besøgt link" xfId="246" builtinId="9" hidden="1"/>
    <cellStyle name="Besøgt link" xfId="248" builtinId="9" hidden="1"/>
    <cellStyle name="Besøgt link" xfId="250" builtinId="9" hidden="1"/>
    <cellStyle name="Besøgt link" xfId="252" builtinId="9" hidden="1"/>
    <cellStyle name="Besøgt link" xfId="254" builtinId="9" hidden="1"/>
    <cellStyle name="Besøgt link" xfId="256" builtinId="9" hidden="1"/>
    <cellStyle name="Besøgt link" xfId="258" builtinId="9" hidden="1"/>
    <cellStyle name="Besøgt link" xfId="260" builtinId="9" hidden="1"/>
    <cellStyle name="Besøgt link" xfId="262" builtinId="9" hidden="1"/>
    <cellStyle name="Besøgt link" xfId="264" builtinId="9" hidden="1"/>
    <cellStyle name="Besøgt link" xfId="266" builtinId="9" hidden="1"/>
    <cellStyle name="Besøgt link" xfId="268" builtinId="9" hidden="1"/>
    <cellStyle name="Besøgt link" xfId="270" builtinId="9" hidden="1"/>
    <cellStyle name="Besøgt link" xfId="272" builtinId="9" hidden="1"/>
    <cellStyle name="Besøgt link" xfId="274" builtinId="9" hidden="1"/>
    <cellStyle name="Besøgt link" xfId="276" builtinId="9" hidden="1"/>
    <cellStyle name="Besøgt link" xfId="278" builtinId="9" hidden="1"/>
    <cellStyle name="Besøgt link" xfId="280" builtinId="9" hidden="1"/>
    <cellStyle name="Besøgt link" xfId="282" builtinId="9" hidden="1"/>
    <cellStyle name="Besøgt link" xfId="284" builtinId="9" hidden="1"/>
    <cellStyle name="Besøgt link" xfId="286" builtinId="9" hidden="1"/>
    <cellStyle name="Besøgt link" xfId="288" builtinId="9" hidden="1"/>
    <cellStyle name="Besøgt link" xfId="290" builtinId="9" hidden="1"/>
    <cellStyle name="Besøgt link" xfId="292" builtinId="9" hidden="1"/>
    <cellStyle name="Besøgt link" xfId="294" builtinId="9" hidden="1"/>
    <cellStyle name="Besøgt link" xfId="296" builtinId="9" hidden="1"/>
    <cellStyle name="Besøgt link" xfId="298" builtinId="9" hidden="1"/>
    <cellStyle name="Besøgt link" xfId="300" builtinId="9" hidden="1"/>
    <cellStyle name="Besøgt link" xfId="302" builtinId="9" hidden="1"/>
    <cellStyle name="Besøgt link" xfId="304" builtinId="9" hidden="1"/>
    <cellStyle name="Besøgt link" xfId="306" builtinId="9" hidden="1"/>
    <cellStyle name="Besøgt link" xfId="308" builtinId="9" hidden="1"/>
    <cellStyle name="Besøgt link" xfId="310" builtinId="9" hidden="1"/>
    <cellStyle name="Besøgt link" xfId="312" builtinId="9" hidden="1"/>
    <cellStyle name="Besøgt link" xfId="314" builtinId="9" hidden="1"/>
    <cellStyle name="Besøgt link" xfId="316" builtinId="9" hidden="1"/>
    <cellStyle name="Besøgt link" xfId="318" builtinId="9" hidden="1"/>
    <cellStyle name="Besøgt link" xfId="320" builtinId="9" hidden="1"/>
    <cellStyle name="Besøgt link" xfId="322" builtinId="9" hidden="1"/>
    <cellStyle name="Besøgt link" xfId="324" builtinId="9" hidden="1"/>
    <cellStyle name="Besøgt link" xfId="326" builtinId="9" hidden="1"/>
    <cellStyle name="Besøgt link" xfId="328" builtinId="9" hidden="1"/>
    <cellStyle name="Besøgt link" xfId="330" builtinId="9" hidden="1"/>
    <cellStyle name="Besøgt link" xfId="332" builtinId="9" hidden="1"/>
    <cellStyle name="Besøgt link" xfId="334" builtinId="9" hidden="1"/>
    <cellStyle name="Besøgt link" xfId="336" builtinId="9" hidden="1"/>
    <cellStyle name="Besøgt link" xfId="338" builtinId="9" hidden="1"/>
    <cellStyle name="Besøgt link" xfId="340" builtinId="9" hidden="1"/>
    <cellStyle name="Besøgt link" xfId="342" builtinId="9" hidden="1"/>
    <cellStyle name="Besøgt link" xfId="344" builtinId="9" hidden="1"/>
    <cellStyle name="Besøgt link" xfId="346" builtinId="9" hidden="1"/>
    <cellStyle name="Besøgt link" xfId="348" builtinId="9" hidden="1"/>
    <cellStyle name="Besøgt link" xfId="350" builtinId="9" hidden="1"/>
    <cellStyle name="Besøgt link" xfId="352" builtinId="9" hidden="1"/>
    <cellStyle name="Besøgt link" xfId="354" builtinId="9" hidden="1"/>
    <cellStyle name="Besøgt link" xfId="356" builtinId="9" hidden="1"/>
    <cellStyle name="Besøgt link" xfId="358" builtinId="9" hidden="1"/>
    <cellStyle name="Besøgt link" xfId="360" builtinId="9" hidden="1"/>
    <cellStyle name="Besøgt link" xfId="362" builtinId="9" hidden="1"/>
    <cellStyle name="Besøgt link" xfId="364" builtinId="9" hidden="1"/>
    <cellStyle name="Besøgt link" xfId="366" builtinId="9" hidden="1"/>
    <cellStyle name="Besøgt link" xfId="368" builtinId="9" hidden="1"/>
    <cellStyle name="Besøgt link" xfId="370" builtinId="9" hidden="1"/>
    <cellStyle name="Besøgt link" xfId="372" builtinId="9" hidden="1"/>
    <cellStyle name="Besøgt link" xfId="374" builtinId="9" hidden="1"/>
    <cellStyle name="Besøgt link" xfId="376" builtinId="9" hidden="1"/>
    <cellStyle name="Besøgt link" xfId="378" builtinId="9" hidden="1"/>
    <cellStyle name="Besøgt link" xfId="380" builtinId="9" hidden="1"/>
    <cellStyle name="Besøgt link" xfId="382" builtinId="9" hidden="1"/>
    <cellStyle name="Besøgt link" xfId="384" builtinId="9" hidden="1"/>
    <cellStyle name="Besøgt link" xfId="386" builtinId="9" hidden="1"/>
    <cellStyle name="Besøgt link" xfId="388" builtinId="9" hidden="1"/>
    <cellStyle name="Besøgt link" xfId="390" builtinId="9" hidden="1"/>
    <cellStyle name="Besøgt link" xfId="392" builtinId="9" hidden="1"/>
    <cellStyle name="Besøgt link" xfId="394" builtinId="9" hidden="1"/>
    <cellStyle name="Besøgt link" xfId="396" builtinId="9" hidden="1"/>
    <cellStyle name="Besøgt link" xfId="398" builtinId="9" hidden="1"/>
    <cellStyle name="Besøgt link" xfId="400" builtinId="9" hidden="1"/>
    <cellStyle name="Besøgt link" xfId="402" builtinId="9" hidden="1"/>
    <cellStyle name="Besøgt link" xfId="404" builtinId="9" hidden="1"/>
    <cellStyle name="Besøgt link" xfId="406" builtinId="9" hidden="1"/>
    <cellStyle name="Besøgt link" xfId="408" builtinId="9" hidden="1"/>
    <cellStyle name="Besøgt link" xfId="410" builtinId="9" hidden="1"/>
    <cellStyle name="Besøgt link" xfId="412" builtinId="9" hidden="1"/>
    <cellStyle name="Besøgt link" xfId="414" builtinId="9" hidden="1"/>
    <cellStyle name="Besøgt link" xfId="416" builtinId="9" hidden="1"/>
    <cellStyle name="Besøgt link" xfId="418" builtinId="9" hidden="1"/>
    <cellStyle name="Besøgt link" xfId="420" builtinId="9" hidden="1"/>
    <cellStyle name="Besøgt link" xfId="422" builtinId="9" hidden="1"/>
    <cellStyle name="Besøgt link" xfId="424" builtinId="9" hidden="1"/>
    <cellStyle name="Besøgt link" xfId="426" builtinId="9" hidden="1"/>
    <cellStyle name="Besøgt link" xfId="428" builtinId="9" hidden="1"/>
    <cellStyle name="Besøgt link" xfId="430" builtinId="9" hidden="1"/>
    <cellStyle name="Besøgt link" xfId="432" builtinId="9" hidden="1"/>
    <cellStyle name="Besøgt link" xfId="434" builtinId="9" hidden="1"/>
    <cellStyle name="Besøgt link" xfId="436" builtinId="9" hidden="1"/>
    <cellStyle name="Besøgt link" xfId="438" builtinId="9" hidden="1"/>
    <cellStyle name="Besøgt link" xfId="440" builtinId="9" hidden="1"/>
    <cellStyle name="Besøgt link" xfId="442" builtinId="9" hidden="1"/>
    <cellStyle name="Besøgt link" xfId="444" builtinId="9" hidden="1"/>
    <cellStyle name="Besøgt link" xfId="446" builtinId="9" hidden="1"/>
    <cellStyle name="Besøgt link" xfId="448" builtinId="9" hidden="1"/>
    <cellStyle name="Besøgt link" xfId="450" builtinId="9" hidden="1"/>
    <cellStyle name="Besøgt link" xfId="452" builtinId="9" hidden="1"/>
    <cellStyle name="Besøgt link" xfId="454" builtinId="9" hidden="1"/>
    <cellStyle name="Besøgt link" xfId="456" builtinId="9" hidden="1"/>
    <cellStyle name="Besøgt link" xfId="458" builtinId="9" hidden="1"/>
    <cellStyle name="Besøgt link" xfId="460" builtinId="9" hidden="1"/>
    <cellStyle name="Besøgt link" xfId="462" builtinId="9" hidden="1"/>
    <cellStyle name="Besøgt link" xfId="464" builtinId="9" hidden="1"/>
    <cellStyle name="Besøgt link" xfId="466" builtinId="9" hidden="1"/>
    <cellStyle name="Besøgt link" xfId="468" builtinId="9" hidden="1"/>
    <cellStyle name="Besøgt link" xfId="470" builtinId="9" hidden="1"/>
    <cellStyle name="Besøgt link" xfId="472" builtinId="9" hidden="1"/>
    <cellStyle name="Besøgt link" xfId="474" builtinId="9" hidden="1"/>
    <cellStyle name="Besøgt link" xfId="476" builtinId="9" hidden="1"/>
    <cellStyle name="Besøgt link" xfId="478" builtinId="9" hidden="1"/>
    <cellStyle name="Besøgt link" xfId="480" builtinId="9" hidden="1"/>
    <cellStyle name="Besøgt link" xfId="482" builtinId="9" hidden="1"/>
    <cellStyle name="Besøgt link" xfId="484" builtinId="9" hidden="1"/>
    <cellStyle name="Besøgt link" xfId="486" builtinId="9" hidden="1"/>
    <cellStyle name="Besøgt link" xfId="488" builtinId="9" hidden="1"/>
    <cellStyle name="Besøgt link" xfId="490" builtinId="9" hidden="1"/>
    <cellStyle name="Besøgt link" xfId="492" builtinId="9" hidden="1"/>
    <cellStyle name="Besøgt link" xfId="494" builtinId="9" hidden="1"/>
    <cellStyle name="Besøgt link" xfId="496" builtinId="9" hidden="1"/>
    <cellStyle name="Besøgt link" xfId="498" builtinId="9" hidden="1"/>
    <cellStyle name="Besøgt link" xfId="500" builtinId="9" hidden="1"/>
    <cellStyle name="Besøgt link" xfId="502" builtinId="9" hidden="1"/>
    <cellStyle name="Besøgt link" xfId="504" builtinId="9" hidden="1"/>
    <cellStyle name="Besøgt link" xfId="506" builtinId="9" hidden="1"/>
    <cellStyle name="Besøgt link" xfId="508" builtinId="9" hidden="1"/>
    <cellStyle name="Besøgt link" xfId="510" builtinId="9" hidden="1"/>
    <cellStyle name="Besøgt link" xfId="512" builtinId="9" hidden="1"/>
    <cellStyle name="Besøgt link" xfId="514" builtinId="9" hidden="1"/>
    <cellStyle name="Besøgt link" xfId="516" builtinId="9" hidden="1"/>
    <cellStyle name="Besøgt link" xfId="518" builtinId="9" hidden="1"/>
    <cellStyle name="Besøgt link" xfId="520" builtinId="9" hidden="1"/>
    <cellStyle name="Besøgt link" xfId="522" builtinId="9" hidden="1"/>
    <cellStyle name="Besøgt link" xfId="524" builtinId="9" hidden="1"/>
    <cellStyle name="Besøgt link" xfId="526" builtinId="9" hidden="1"/>
    <cellStyle name="Besøgt link" xfId="528" builtinId="9" hidden="1"/>
    <cellStyle name="Besøgt link" xfId="530" builtinId="9" hidden="1"/>
    <cellStyle name="Besøgt link" xfId="532" builtinId="9" hidden="1"/>
    <cellStyle name="Besøgt link" xfId="534" builtinId="9" hidden="1"/>
    <cellStyle name="Besøgt link" xfId="536" builtinId="9" hidden="1"/>
    <cellStyle name="Besøgt link" xfId="538" builtinId="9" hidden="1"/>
    <cellStyle name="Besøgt link" xfId="540" builtinId="9" hidden="1"/>
    <cellStyle name="Besøgt link" xfId="542" builtinId="9" hidden="1"/>
    <cellStyle name="Besøgt link" xfId="544" builtinId="9" hidden="1"/>
    <cellStyle name="Besøgt link" xfId="546" builtinId="9" hidden="1"/>
    <cellStyle name="Besøgt link" xfId="548" builtinId="9" hidden="1"/>
    <cellStyle name="Besøgt link" xfId="550" builtinId="9" hidden="1"/>
    <cellStyle name="Besøgt link" xfId="552" builtinId="9" hidden="1"/>
    <cellStyle name="Besøgt link" xfId="554" builtinId="9" hidden="1"/>
    <cellStyle name="Besøgt link" xfId="556" builtinId="9" hidden="1"/>
    <cellStyle name="Besøgt link" xfId="558" builtinId="9" hidden="1"/>
    <cellStyle name="Besøgt link" xfId="560" builtinId="9" hidden="1"/>
    <cellStyle name="Besøgt link" xfId="562" builtinId="9" hidden="1"/>
    <cellStyle name="Besøgt link" xfId="564" builtinId="9" hidden="1"/>
    <cellStyle name="Besøgt link" xfId="566" builtinId="9" hidden="1"/>
    <cellStyle name="Besøgt link" xfId="568" builtinId="9" hidden="1"/>
    <cellStyle name="Besøgt link" xfId="570" builtinId="9" hidden="1"/>
    <cellStyle name="Besøgt link" xfId="572" builtinId="9" hidden="1"/>
    <cellStyle name="Besøgt link" xfId="574" builtinId="9" hidden="1"/>
    <cellStyle name="Besøgt link" xfId="576" builtinId="9" hidden="1"/>
    <cellStyle name="Besøgt link" xfId="578" builtinId="9" hidden="1"/>
    <cellStyle name="Besøgt link" xfId="580" builtinId="9" hidden="1"/>
    <cellStyle name="Besøgt link" xfId="582" builtinId="9" hidden="1"/>
    <cellStyle name="Besøgt link" xfId="584" builtinId="9" hidden="1"/>
    <cellStyle name="Besøgt link" xfId="586" builtinId="9" hidden="1"/>
    <cellStyle name="Besøgt link" xfId="588" builtinId="9" hidden="1"/>
    <cellStyle name="Besøgt link" xfId="590" builtinId="9" hidden="1"/>
    <cellStyle name="Besøgt link" xfId="592" builtinId="9" hidden="1"/>
    <cellStyle name="Besøgt link" xfId="594" builtinId="9" hidden="1"/>
    <cellStyle name="Besøgt link" xfId="596" builtinId="9" hidden="1"/>
    <cellStyle name="Besøgt link" xfId="598" builtinId="9" hidden="1"/>
    <cellStyle name="Besøgt link" xfId="600" builtinId="9" hidden="1"/>
    <cellStyle name="Besøgt link" xfId="602" builtinId="9" hidden="1"/>
    <cellStyle name="Besøgt link" xfId="604" builtinId="9" hidden="1"/>
    <cellStyle name="Besøgt link" xfId="606" builtinId="9" hidden="1"/>
    <cellStyle name="Besøgt link" xfId="608" builtinId="9" hidden="1"/>
    <cellStyle name="Besøgt link" xfId="610" builtinId="9" hidden="1"/>
    <cellStyle name="Besøgt link" xfId="612" builtinId="9" hidden="1"/>
    <cellStyle name="Besøgt link" xfId="614" builtinId="9" hidden="1"/>
    <cellStyle name="Besøgt link" xfId="616" builtinId="9" hidden="1"/>
    <cellStyle name="Besøgt link" xfId="618" builtinId="9" hidden="1"/>
    <cellStyle name="Besøgt link" xfId="620" builtinId="9" hidden="1"/>
    <cellStyle name="Besøgt link" xfId="622" builtinId="9" hidden="1"/>
    <cellStyle name="Besøgt link" xfId="624" builtinId="9" hidden="1"/>
    <cellStyle name="Besøgt link" xfId="626" builtinId="9" hidden="1"/>
    <cellStyle name="Besøgt link" xfId="628" builtinId="9" hidden="1"/>
    <cellStyle name="Besøgt link" xfId="630" builtinId="9" hidden="1"/>
    <cellStyle name="Besøgt link" xfId="632" builtinId="9" hidden="1"/>
    <cellStyle name="Besøgt link" xfId="634" builtinId="9" hidden="1"/>
    <cellStyle name="Besøgt link" xfId="636" builtinId="9" hidden="1"/>
    <cellStyle name="Besøgt link" xfId="638" builtinId="9" hidden="1"/>
    <cellStyle name="Besøgt link" xfId="640" builtinId="9" hidden="1"/>
    <cellStyle name="Besøgt link" xfId="642" builtinId="9" hidden="1"/>
    <cellStyle name="Besøgt link" xfId="644" builtinId="9" hidden="1"/>
    <cellStyle name="Besøgt link" xfId="646" builtinId="9" hidden="1"/>
    <cellStyle name="Besøgt link" xfId="648" builtinId="9" hidden="1"/>
    <cellStyle name="God" xfId="2" builtinId="26"/>
    <cellStyle name="Link" xfId="4" builtinId="8" hidden="1"/>
    <cellStyle name="Link" xfId="6" builtinId="8" hidden="1"/>
    <cellStyle name="Link" xfId="8" builtinId="8" hidden="1"/>
    <cellStyle name="Link" xfId="10" builtinId="8" hidden="1"/>
    <cellStyle name="Link" xfId="12" builtinId="8" hidden="1"/>
    <cellStyle name="Link" xfId="14" builtinId="8" hidden="1"/>
    <cellStyle name="Link" xfId="16" builtinId="8" hidden="1"/>
    <cellStyle name="Link" xfId="18" builtinId="8" hidden="1"/>
    <cellStyle name="Link" xfId="20" builtinId="8" hidden="1"/>
    <cellStyle name="Link" xfId="22" builtinId="8" hidden="1"/>
    <cellStyle name="Link" xfId="24" builtinId="8" hidden="1"/>
    <cellStyle name="Link" xfId="26" builtinId="8" hidden="1"/>
    <cellStyle name="Link" xfId="28" builtinId="8" hidden="1"/>
    <cellStyle name="Link" xfId="30" builtinId="8" hidden="1"/>
    <cellStyle name="Link" xfId="32" builtinId="8" hidden="1"/>
    <cellStyle name="Link" xfId="34" builtinId="8" hidden="1"/>
    <cellStyle name="Link" xfId="36" builtinId="8" hidden="1"/>
    <cellStyle name="Link" xfId="38" builtinId="8" hidden="1"/>
    <cellStyle name="Link" xfId="40" builtinId="8" hidden="1"/>
    <cellStyle name="Link" xfId="42" builtinId="8" hidden="1"/>
    <cellStyle name="Link" xfId="44" builtinId="8" hidden="1"/>
    <cellStyle name="Link" xfId="46" builtinId="8" hidden="1"/>
    <cellStyle name="Link" xfId="48" builtinId="8" hidden="1"/>
    <cellStyle name="Link" xfId="50" builtinId="8" hidden="1"/>
    <cellStyle name="Link" xfId="52" builtinId="8" hidden="1"/>
    <cellStyle name="Link" xfId="54" builtinId="8" hidden="1"/>
    <cellStyle name="Link" xfId="56" builtinId="8" hidden="1"/>
    <cellStyle name="Link" xfId="58" builtinId="8" hidden="1"/>
    <cellStyle name="Link" xfId="60" builtinId="8" hidden="1"/>
    <cellStyle name="Link" xfId="62" builtinId="8" hidden="1"/>
    <cellStyle name="Link" xfId="64" builtinId="8" hidden="1"/>
    <cellStyle name="Link" xfId="66" builtinId="8" hidden="1"/>
    <cellStyle name="Link" xfId="68" builtinId="8" hidden="1"/>
    <cellStyle name="Link" xfId="70" builtinId="8" hidden="1"/>
    <cellStyle name="Link" xfId="72" builtinId="8" hidden="1"/>
    <cellStyle name="Link" xfId="74" builtinId="8" hidden="1"/>
    <cellStyle name="Link" xfId="76" builtinId="8" hidden="1"/>
    <cellStyle name="Link" xfId="78" builtinId="8" hidden="1"/>
    <cellStyle name="Link" xfId="80" builtinId="8" hidden="1"/>
    <cellStyle name="Link" xfId="82" builtinId="8" hidden="1"/>
    <cellStyle name="Link" xfId="84" builtinId="8" hidden="1"/>
    <cellStyle name="Link" xfId="86" builtinId="8" hidden="1"/>
    <cellStyle name="Link" xfId="88" builtinId="8" hidden="1"/>
    <cellStyle name="Link" xfId="90" builtinId="8" hidden="1"/>
    <cellStyle name="Link" xfId="92" builtinId="8" hidden="1"/>
    <cellStyle name="Link" xfId="94" builtinId="8" hidden="1"/>
    <cellStyle name="Link" xfId="96" builtinId="8" hidden="1"/>
    <cellStyle name="Link" xfId="98" builtinId="8" hidden="1"/>
    <cellStyle name="Link" xfId="100" builtinId="8" hidden="1"/>
    <cellStyle name="Link" xfId="102" builtinId="8" hidden="1"/>
    <cellStyle name="Link" xfId="104" builtinId="8" hidden="1"/>
    <cellStyle name="Link" xfId="106" builtinId="8" hidden="1"/>
    <cellStyle name="Link" xfId="108" builtinId="8" hidden="1"/>
    <cellStyle name="Link" xfId="110" builtinId="8" hidden="1"/>
    <cellStyle name="Link" xfId="112" builtinId="8" hidden="1"/>
    <cellStyle name="Link" xfId="114" builtinId="8" hidden="1"/>
    <cellStyle name="Link" xfId="116" builtinId="8" hidden="1"/>
    <cellStyle name="Link" xfId="118" builtinId="8" hidden="1"/>
    <cellStyle name="Link" xfId="120" builtinId="8" hidden="1"/>
    <cellStyle name="Link" xfId="122" builtinId="8" hidden="1"/>
    <cellStyle name="Link" xfId="124" builtinId="8" hidden="1"/>
    <cellStyle name="Link" xfId="126" builtinId="8" hidden="1"/>
    <cellStyle name="Link" xfId="128" builtinId="8" hidden="1"/>
    <cellStyle name="Link" xfId="130" builtinId="8" hidden="1"/>
    <cellStyle name="Link" xfId="132" builtinId="8" hidden="1"/>
    <cellStyle name="Link" xfId="134" builtinId="8" hidden="1"/>
    <cellStyle name="Link" xfId="136" builtinId="8" hidden="1"/>
    <cellStyle name="Link" xfId="138" builtinId="8" hidden="1"/>
    <cellStyle name="Link" xfId="140" builtinId="8" hidden="1"/>
    <cellStyle name="Link" xfId="142" builtinId="8" hidden="1"/>
    <cellStyle name="Link" xfId="144" builtinId="8" hidden="1"/>
    <cellStyle name="Link" xfId="146" builtinId="8" hidden="1"/>
    <cellStyle name="Link" xfId="148" builtinId="8" hidden="1"/>
    <cellStyle name="Link" xfId="150" builtinId="8" hidden="1"/>
    <cellStyle name="Link" xfId="152" builtinId="8" hidden="1"/>
    <cellStyle name="Link" xfId="154" builtinId="8" hidden="1"/>
    <cellStyle name="Link" xfId="156" builtinId="8" hidden="1"/>
    <cellStyle name="Link" xfId="158" builtinId="8" hidden="1"/>
    <cellStyle name="Link" xfId="160" builtinId="8" hidden="1"/>
    <cellStyle name="Link" xfId="162" builtinId="8" hidden="1"/>
    <cellStyle name="Link" xfId="164" builtinId="8" hidden="1"/>
    <cellStyle name="Link" xfId="166" builtinId="8" hidden="1"/>
    <cellStyle name="Link" xfId="168" builtinId="8" hidden="1"/>
    <cellStyle name="Link" xfId="170" builtinId="8" hidden="1"/>
    <cellStyle name="Link" xfId="172" builtinId="8" hidden="1"/>
    <cellStyle name="Link" xfId="174" builtinId="8" hidden="1"/>
    <cellStyle name="Link" xfId="176" builtinId="8" hidden="1"/>
    <cellStyle name="Link" xfId="178" builtinId="8" hidden="1"/>
    <cellStyle name="Link" xfId="180" builtinId="8" hidden="1"/>
    <cellStyle name="Link" xfId="182" builtinId="8" hidden="1"/>
    <cellStyle name="Link" xfId="184" builtinId="8" hidden="1"/>
    <cellStyle name="Link" xfId="186" builtinId="8" hidden="1"/>
    <cellStyle name="Link" xfId="188" builtinId="8" hidden="1"/>
    <cellStyle name="Link" xfId="190" builtinId="8" hidden="1"/>
    <cellStyle name="Link" xfId="192" builtinId="8" hidden="1"/>
    <cellStyle name="Link" xfId="194" builtinId="8" hidden="1"/>
    <cellStyle name="Link" xfId="196" builtinId="8" hidden="1"/>
    <cellStyle name="Link" xfId="198" builtinId="8" hidden="1"/>
    <cellStyle name="Link" xfId="200" builtinId="8" hidden="1"/>
    <cellStyle name="Link" xfId="202" builtinId="8" hidden="1"/>
    <cellStyle name="Link" xfId="204" builtinId="8" hidden="1"/>
    <cellStyle name="Link" xfId="206" builtinId="8" hidden="1"/>
    <cellStyle name="Link" xfId="208" builtinId="8" hidden="1"/>
    <cellStyle name="Link" xfId="211" builtinId="8" hidden="1"/>
    <cellStyle name="Link" xfId="213" builtinId="8" hidden="1"/>
    <cellStyle name="Link" xfId="215" builtinId="8" hidden="1"/>
    <cellStyle name="Link" xfId="217" builtinId="8" hidden="1"/>
    <cellStyle name="Link" xfId="219" builtinId="8" hidden="1"/>
    <cellStyle name="Link" xfId="221" builtinId="8" hidden="1"/>
    <cellStyle name="Link" xfId="223" builtinId="8" hidden="1"/>
    <cellStyle name="Link" xfId="225" builtinId="8" hidden="1"/>
    <cellStyle name="Link" xfId="227" builtinId="8" hidden="1"/>
    <cellStyle name="Link" xfId="229" builtinId="8" hidden="1"/>
    <cellStyle name="Link" xfId="231" builtinId="8" hidden="1"/>
    <cellStyle name="Link" xfId="233" builtinId="8" hidden="1"/>
    <cellStyle name="Link" xfId="235" builtinId="8" hidden="1"/>
    <cellStyle name="Link" xfId="237" builtinId="8" hidden="1"/>
    <cellStyle name="Link" xfId="239" builtinId="8" hidden="1"/>
    <cellStyle name="Link" xfId="241" builtinId="8" hidden="1"/>
    <cellStyle name="Link" xfId="243" builtinId="8" hidden="1"/>
    <cellStyle name="Link" xfId="245" builtinId="8" hidden="1"/>
    <cellStyle name="Link" xfId="247" builtinId="8" hidden="1"/>
    <cellStyle name="Link" xfId="249" builtinId="8" hidden="1"/>
    <cellStyle name="Link" xfId="251" builtinId="8" hidden="1"/>
    <cellStyle name="Link" xfId="253" builtinId="8" hidden="1"/>
    <cellStyle name="Link" xfId="255" builtinId="8" hidden="1"/>
    <cellStyle name="Link" xfId="257" builtinId="8" hidden="1"/>
    <cellStyle name="Link" xfId="259" builtinId="8" hidden="1"/>
    <cellStyle name="Link" xfId="261" builtinId="8" hidden="1"/>
    <cellStyle name="Link" xfId="263" builtinId="8" hidden="1"/>
    <cellStyle name="Link" xfId="265" builtinId="8" hidden="1"/>
    <cellStyle name="Link" xfId="267" builtinId="8" hidden="1"/>
    <cellStyle name="Link" xfId="269" builtinId="8" hidden="1"/>
    <cellStyle name="Link" xfId="271" builtinId="8" hidden="1"/>
    <cellStyle name="Link" xfId="273" builtinId="8" hidden="1"/>
    <cellStyle name="Link" xfId="275" builtinId="8" hidden="1"/>
    <cellStyle name="Link" xfId="277" builtinId="8" hidden="1"/>
    <cellStyle name="Link" xfId="279" builtinId="8" hidden="1"/>
    <cellStyle name="Link" xfId="281" builtinId="8" hidden="1"/>
    <cellStyle name="Link" xfId="283" builtinId="8" hidden="1"/>
    <cellStyle name="Link" xfId="285" builtinId="8" hidden="1"/>
    <cellStyle name="Link" xfId="287" builtinId="8" hidden="1"/>
    <cellStyle name="Link" xfId="289" builtinId="8" hidden="1"/>
    <cellStyle name="Link" xfId="291" builtinId="8" hidden="1"/>
    <cellStyle name="Link" xfId="293" builtinId="8" hidden="1"/>
    <cellStyle name="Link" xfId="295" builtinId="8" hidden="1"/>
    <cellStyle name="Link" xfId="297" builtinId="8" hidden="1"/>
    <cellStyle name="Link" xfId="299" builtinId="8" hidden="1"/>
    <cellStyle name="Link" xfId="301" builtinId="8" hidden="1"/>
    <cellStyle name="Link" xfId="303" builtinId="8" hidden="1"/>
    <cellStyle name="Link" xfId="305" builtinId="8" hidden="1"/>
    <cellStyle name="Link" xfId="307" builtinId="8" hidden="1"/>
    <cellStyle name="Link" xfId="309" builtinId="8" hidden="1"/>
    <cellStyle name="Link" xfId="311" builtinId="8" hidden="1"/>
    <cellStyle name="Link" xfId="313" builtinId="8" hidden="1"/>
    <cellStyle name="Link" xfId="315" builtinId="8" hidden="1"/>
    <cellStyle name="Link" xfId="317" builtinId="8" hidden="1"/>
    <cellStyle name="Link" xfId="319" builtinId="8" hidden="1"/>
    <cellStyle name="Link" xfId="321" builtinId="8" hidden="1"/>
    <cellStyle name="Link" xfId="323" builtinId="8" hidden="1"/>
    <cellStyle name="Link" xfId="325" builtinId="8" hidden="1"/>
    <cellStyle name="Link" xfId="327" builtinId="8" hidden="1"/>
    <cellStyle name="Link" xfId="329" builtinId="8" hidden="1"/>
    <cellStyle name="Link" xfId="331" builtinId="8" hidden="1"/>
    <cellStyle name="Link" xfId="333" builtinId="8" hidden="1"/>
    <cellStyle name="Link" xfId="335" builtinId="8" hidden="1"/>
    <cellStyle name="Link" xfId="337" builtinId="8" hidden="1"/>
    <cellStyle name="Link" xfId="339" builtinId="8" hidden="1"/>
    <cellStyle name="Link" xfId="341" builtinId="8" hidden="1"/>
    <cellStyle name="Link" xfId="343" builtinId="8" hidden="1"/>
    <cellStyle name="Link" xfId="345" builtinId="8" hidden="1"/>
    <cellStyle name="Link" xfId="347" builtinId="8" hidden="1"/>
    <cellStyle name="Link" xfId="349" builtinId="8" hidden="1"/>
    <cellStyle name="Link" xfId="351" builtinId="8" hidden="1"/>
    <cellStyle name="Link" xfId="353" builtinId="8" hidden="1"/>
    <cellStyle name="Link" xfId="355" builtinId="8" hidden="1"/>
    <cellStyle name="Link" xfId="357" builtinId="8" hidden="1"/>
    <cellStyle name="Link" xfId="359" builtinId="8" hidden="1"/>
    <cellStyle name="Link" xfId="361" builtinId="8" hidden="1"/>
    <cellStyle name="Link" xfId="363" builtinId="8" hidden="1"/>
    <cellStyle name="Link" xfId="365" builtinId="8" hidden="1"/>
    <cellStyle name="Link" xfId="367" builtinId="8" hidden="1"/>
    <cellStyle name="Link" xfId="369" builtinId="8" hidden="1"/>
    <cellStyle name="Link" xfId="371" builtinId="8" hidden="1"/>
    <cellStyle name="Link" xfId="373" builtinId="8" hidden="1"/>
    <cellStyle name="Link" xfId="375" builtinId="8" hidden="1"/>
    <cellStyle name="Link" xfId="377" builtinId="8" hidden="1"/>
    <cellStyle name="Link" xfId="379" builtinId="8" hidden="1"/>
    <cellStyle name="Link" xfId="381" builtinId="8" hidden="1"/>
    <cellStyle name="Link" xfId="383" builtinId="8" hidden="1"/>
    <cellStyle name="Link" xfId="385" builtinId="8" hidden="1"/>
    <cellStyle name="Link" xfId="387" builtinId="8" hidden="1"/>
    <cellStyle name="Link" xfId="389" builtinId="8" hidden="1"/>
    <cellStyle name="Link" xfId="391" builtinId="8" hidden="1"/>
    <cellStyle name="Link" xfId="393" builtinId="8" hidden="1"/>
    <cellStyle name="Link" xfId="395" builtinId="8" hidden="1"/>
    <cellStyle name="Link" xfId="397" builtinId="8" hidden="1"/>
    <cellStyle name="Link" xfId="399" builtinId="8" hidden="1"/>
    <cellStyle name="Link" xfId="401" builtinId="8" hidden="1"/>
    <cellStyle name="Link" xfId="403" builtinId="8" hidden="1"/>
    <cellStyle name="Link" xfId="405" builtinId="8" hidden="1"/>
    <cellStyle name="Link" xfId="407" builtinId="8" hidden="1"/>
    <cellStyle name="Link" xfId="409" builtinId="8" hidden="1"/>
    <cellStyle name="Link" xfId="411" builtinId="8" hidden="1"/>
    <cellStyle name="Link" xfId="413" builtinId="8" hidden="1"/>
    <cellStyle name="Link" xfId="415" builtinId="8" hidden="1"/>
    <cellStyle name="Link" xfId="417" builtinId="8" hidden="1"/>
    <cellStyle name="Link" xfId="419" builtinId="8" hidden="1"/>
    <cellStyle name="Link" xfId="421" builtinId="8" hidden="1"/>
    <cellStyle name="Link" xfId="423" builtinId="8" hidden="1"/>
    <cellStyle name="Link" xfId="425" builtinId="8" hidden="1"/>
    <cellStyle name="Link" xfId="427" builtinId="8" hidden="1"/>
    <cellStyle name="Link" xfId="429" builtinId="8" hidden="1"/>
    <cellStyle name="Link" xfId="431" builtinId="8" hidden="1"/>
    <cellStyle name="Link" xfId="433" builtinId="8" hidden="1"/>
    <cellStyle name="Link" xfId="435" builtinId="8" hidden="1"/>
    <cellStyle name="Link" xfId="437" builtinId="8" hidden="1"/>
    <cellStyle name="Link" xfId="439" builtinId="8" hidden="1"/>
    <cellStyle name="Link" xfId="441" builtinId="8" hidden="1"/>
    <cellStyle name="Link" xfId="443" builtinId="8" hidden="1"/>
    <cellStyle name="Link" xfId="445" builtinId="8" hidden="1"/>
    <cellStyle name="Link" xfId="447" builtinId="8" hidden="1"/>
    <cellStyle name="Link" xfId="449" builtinId="8" hidden="1"/>
    <cellStyle name="Link" xfId="451" builtinId="8" hidden="1"/>
    <cellStyle name="Link" xfId="453" builtinId="8" hidden="1"/>
    <cellStyle name="Link" xfId="455" builtinId="8" hidden="1"/>
    <cellStyle name="Link" xfId="457" builtinId="8" hidden="1"/>
    <cellStyle name="Link" xfId="459" builtinId="8" hidden="1"/>
    <cellStyle name="Link" xfId="461" builtinId="8" hidden="1"/>
    <cellStyle name="Link" xfId="463" builtinId="8" hidden="1"/>
    <cellStyle name="Link" xfId="465" builtinId="8" hidden="1"/>
    <cellStyle name="Link" xfId="467" builtinId="8" hidden="1"/>
    <cellStyle name="Link" xfId="469" builtinId="8" hidden="1"/>
    <cellStyle name="Link" xfId="471" builtinId="8" hidden="1"/>
    <cellStyle name="Link" xfId="473" builtinId="8" hidden="1"/>
    <cellStyle name="Link" xfId="475" builtinId="8" hidden="1"/>
    <cellStyle name="Link" xfId="477" builtinId="8" hidden="1"/>
    <cellStyle name="Link" xfId="479" builtinId="8" hidden="1"/>
    <cellStyle name="Link" xfId="481" builtinId="8" hidden="1"/>
    <cellStyle name="Link" xfId="483" builtinId="8" hidden="1"/>
    <cellStyle name="Link" xfId="485" builtinId="8" hidden="1"/>
    <cellStyle name="Link" xfId="487" builtinId="8" hidden="1"/>
    <cellStyle name="Link" xfId="489" builtinId="8" hidden="1"/>
    <cellStyle name="Link" xfId="491" builtinId="8" hidden="1"/>
    <cellStyle name="Link" xfId="493" builtinId="8" hidden="1"/>
    <cellStyle name="Link" xfId="495" builtinId="8" hidden="1"/>
    <cellStyle name="Link" xfId="497" builtinId="8" hidden="1"/>
    <cellStyle name="Link" xfId="499" builtinId="8" hidden="1"/>
    <cellStyle name="Link" xfId="501" builtinId="8" hidden="1"/>
    <cellStyle name="Link" xfId="503" builtinId="8" hidden="1"/>
    <cellStyle name="Link" xfId="505" builtinId="8" hidden="1"/>
    <cellStyle name="Link" xfId="507" builtinId="8" hidden="1"/>
    <cellStyle name="Link" xfId="509" builtinId="8" hidden="1"/>
    <cellStyle name="Link" xfId="511" builtinId="8" hidden="1"/>
    <cellStyle name="Link" xfId="513" builtinId="8" hidden="1"/>
    <cellStyle name="Link" xfId="515" builtinId="8" hidden="1"/>
    <cellStyle name="Link" xfId="517" builtinId="8" hidden="1"/>
    <cellStyle name="Link" xfId="519" builtinId="8" hidden="1"/>
    <cellStyle name="Link" xfId="521" builtinId="8" hidden="1"/>
    <cellStyle name="Link" xfId="523" builtinId="8" hidden="1"/>
    <cellStyle name="Link" xfId="525" builtinId="8" hidden="1"/>
    <cellStyle name="Link" xfId="527" builtinId="8" hidden="1"/>
    <cellStyle name="Link" xfId="529" builtinId="8" hidden="1"/>
    <cellStyle name="Link" xfId="531" builtinId="8" hidden="1"/>
    <cellStyle name="Link" xfId="533" builtinId="8" hidden="1"/>
    <cellStyle name="Link" xfId="535" builtinId="8" hidden="1"/>
    <cellStyle name="Link" xfId="537" builtinId="8" hidden="1"/>
    <cellStyle name="Link" xfId="539" builtinId="8" hidden="1"/>
    <cellStyle name="Link" xfId="541" builtinId="8" hidden="1"/>
    <cellStyle name="Link" xfId="543" builtinId="8" hidden="1"/>
    <cellStyle name="Link" xfId="545" builtinId="8" hidden="1"/>
    <cellStyle name="Link" xfId="547" builtinId="8" hidden="1"/>
    <cellStyle name="Link" xfId="549" builtinId="8" hidden="1"/>
    <cellStyle name="Link" xfId="551" builtinId="8" hidden="1"/>
    <cellStyle name="Link" xfId="553" builtinId="8" hidden="1"/>
    <cellStyle name="Link" xfId="555" builtinId="8" hidden="1"/>
    <cellStyle name="Link" xfId="557" builtinId="8" hidden="1"/>
    <cellStyle name="Link" xfId="559" builtinId="8" hidden="1"/>
    <cellStyle name="Link" xfId="561" builtinId="8" hidden="1"/>
    <cellStyle name="Link" xfId="563" builtinId="8" hidden="1"/>
    <cellStyle name="Link" xfId="565" builtinId="8" hidden="1"/>
    <cellStyle name="Link" xfId="567" builtinId="8" hidden="1"/>
    <cellStyle name="Link" xfId="569" builtinId="8" hidden="1"/>
    <cellStyle name="Link" xfId="571" builtinId="8" hidden="1"/>
    <cellStyle name="Link" xfId="573" builtinId="8" hidden="1"/>
    <cellStyle name="Link" xfId="575" builtinId="8" hidden="1"/>
    <cellStyle name="Link" xfId="577" builtinId="8" hidden="1"/>
    <cellStyle name="Link" xfId="579" builtinId="8" hidden="1"/>
    <cellStyle name="Link" xfId="581" builtinId="8" hidden="1"/>
    <cellStyle name="Link" xfId="583" builtinId="8" hidden="1"/>
    <cellStyle name="Link" xfId="585" builtinId="8" hidden="1"/>
    <cellStyle name="Link" xfId="587" builtinId="8" hidden="1"/>
    <cellStyle name="Link" xfId="589" builtinId="8" hidden="1"/>
    <cellStyle name="Link" xfId="591" builtinId="8" hidden="1"/>
    <cellStyle name="Link" xfId="593" builtinId="8" hidden="1"/>
    <cellStyle name="Link" xfId="595" builtinId="8" hidden="1"/>
    <cellStyle name="Link" xfId="597" builtinId="8" hidden="1"/>
    <cellStyle name="Link" xfId="599" builtinId="8" hidden="1"/>
    <cellStyle name="Link" xfId="601" builtinId="8" hidden="1"/>
    <cellStyle name="Link" xfId="603" builtinId="8" hidden="1"/>
    <cellStyle name="Link" xfId="605" builtinId="8" hidden="1"/>
    <cellStyle name="Link" xfId="607" builtinId="8" hidden="1"/>
    <cellStyle name="Link" xfId="609" builtinId="8" hidden="1"/>
    <cellStyle name="Link" xfId="611" builtinId="8" hidden="1"/>
    <cellStyle name="Link" xfId="613" builtinId="8" hidden="1"/>
    <cellStyle name="Link" xfId="615" builtinId="8" hidden="1"/>
    <cellStyle name="Link" xfId="617" builtinId="8" hidden="1"/>
    <cellStyle name="Link" xfId="619" builtinId="8" hidden="1"/>
    <cellStyle name="Link" xfId="621" builtinId="8" hidden="1"/>
    <cellStyle name="Link" xfId="623" builtinId="8" hidden="1"/>
    <cellStyle name="Link" xfId="625" builtinId="8" hidden="1"/>
    <cellStyle name="Link" xfId="627" builtinId="8" hidden="1"/>
    <cellStyle name="Link" xfId="629" builtinId="8" hidden="1"/>
    <cellStyle name="Link" xfId="631" builtinId="8" hidden="1"/>
    <cellStyle name="Link" xfId="633" builtinId="8" hidden="1"/>
    <cellStyle name="Link" xfId="635" builtinId="8" hidden="1"/>
    <cellStyle name="Link" xfId="637" builtinId="8" hidden="1"/>
    <cellStyle name="Link" xfId="639" builtinId="8" hidden="1"/>
    <cellStyle name="Link" xfId="641" builtinId="8" hidden="1"/>
    <cellStyle name="Link" xfId="643" builtinId="8" hidden="1"/>
    <cellStyle name="Link" xfId="645" builtinId="8" hidden="1"/>
    <cellStyle name="Link" xfId="647" builtinId="8" hidden="1"/>
    <cellStyle name="Neutral" xfId="3" builtinId="28"/>
    <cellStyle name="Normal" xfId="0" builtinId="0"/>
    <cellStyle name="Procent" xfId="1" builtinId="5"/>
    <cellStyle name="Ugyldig" xfId="210" builtinId="27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D4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  <mruColors>
      <color rgb="FFFF9999"/>
      <color rgb="FFFFCCFF"/>
      <color rgb="FFFFCCCC"/>
      <color rgb="FFFFFF99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Peparatory</a:t>
            </a:r>
            <a:r>
              <a:rPr lang="en-US" baseline="0"/>
              <a:t> Period (4 day #1)</a:t>
            </a:r>
            <a:endParaRPr lang="en-US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Calcs'!$E$29</c:f>
              <c:strCache>
                <c:ptCount val="1"/>
                <c:pt idx="0">
                  <c:v>NL</c:v>
                </c:pt>
              </c:strCache>
            </c:strRef>
          </c:tx>
          <c:marker>
            <c:symbol val="none"/>
          </c:marker>
          <c:xVal>
            <c:numRef>
              <c:f>'Volume Calcs'!$A$30:$A$33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'Volume Calcs'!$E$30:$E$33</c:f>
              <c:numCache>
                <c:formatCode>0</c:formatCode>
                <c:ptCount val="4"/>
                <c:pt idx="0">
                  <c:v>218</c:v>
                </c:pt>
                <c:pt idx="1">
                  <c:v>159</c:v>
                </c:pt>
                <c:pt idx="2">
                  <c:v>257</c:v>
                </c:pt>
                <c:pt idx="3">
                  <c:v>248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011264"/>
        <c:axId val="86025728"/>
      </c:scatterChart>
      <c:scatterChart>
        <c:scatterStyle val="smoothMarker"/>
        <c:varyColors val="0"/>
        <c:ser>
          <c:idx val="1"/>
          <c:order val="1"/>
          <c:tx>
            <c:strRef>
              <c:f>'Volume Calcs'!$K$29</c:f>
              <c:strCache>
                <c:ptCount val="1"/>
                <c:pt idx="0">
                  <c:v>Avg Wt.</c:v>
                </c:pt>
              </c:strCache>
            </c:strRef>
          </c:tx>
          <c:marker>
            <c:symbol val="none"/>
          </c:marker>
          <c:xVal>
            <c:numRef>
              <c:f>'Volume Calcs'!$A$30:$A$33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'Volume Calcs'!$K$30:$K$33</c:f>
              <c:numCache>
                <c:formatCode>0</c:formatCode>
                <c:ptCount val="4"/>
                <c:pt idx="0">
                  <c:v>85.399082568807344</c:v>
                </c:pt>
                <c:pt idx="1">
                  <c:v>84.893081761006286</c:v>
                </c:pt>
                <c:pt idx="2">
                  <c:v>87.197470817120617</c:v>
                </c:pt>
                <c:pt idx="3">
                  <c:v>89.061491935483872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027648"/>
        <c:axId val="86033536"/>
      </c:scatterChart>
      <c:valAx>
        <c:axId val="86011264"/>
        <c:scaling>
          <c:orientation val="minMax"/>
          <c:max val="4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6025728"/>
        <c:crosses val="autoZero"/>
        <c:crossBetween val="midCat"/>
        <c:majorUnit val="1"/>
      </c:valAx>
      <c:valAx>
        <c:axId val="86025728"/>
        <c:scaling>
          <c:orientation val="minMax"/>
          <c:min val="14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6011264"/>
        <c:crosses val="autoZero"/>
        <c:crossBetween val="midCat"/>
        <c:majorUnit val="20"/>
      </c:valAx>
      <c:valAx>
        <c:axId val="86027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86033536"/>
        <c:crosses val="autoZero"/>
        <c:crossBetween val="midCat"/>
      </c:valAx>
      <c:valAx>
        <c:axId val="86033536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Avg</a:t>
                </a:r>
                <a:r>
                  <a:rPr lang="en-US" baseline="0"/>
                  <a:t> Wt</a:t>
                </a:r>
                <a:endParaRPr lang="en-US"/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6027648"/>
        <c:crosses val="max"/>
        <c:crossBetween val="midCat"/>
      </c:valAx>
    </c:plotArea>
    <c:legend>
      <c:legendPos val="r"/>
      <c:layout>
        <c:manualLayout>
          <c:xMode val="edge"/>
          <c:yMode val="edge"/>
          <c:x val="0.78125"/>
          <c:y val="0.48763335018452902"/>
          <c:w val="0.199519230769231"/>
          <c:h val="0.16961160006418399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Squat (4 day #1)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Calcs'!$U$30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yVal>
            <c:numRef>
              <c:f>'Volume Calcs'!$V$30:$Y$30</c:f>
              <c:numCache>
                <c:formatCode>0</c:formatCode>
                <c:ptCount val="4"/>
                <c:pt idx="0">
                  <c:v>18</c:v>
                </c:pt>
                <c:pt idx="1">
                  <c:v>21</c:v>
                </c:pt>
                <c:pt idx="2">
                  <c:v>21</c:v>
                </c:pt>
                <c:pt idx="3">
                  <c:v>23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Calcs'!$U$31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yVal>
            <c:numRef>
              <c:f>'Volume Calcs'!$V$31:$Y$31</c:f>
              <c:numCache>
                <c:formatCode>0</c:formatCode>
                <c:ptCount val="4"/>
                <c:pt idx="0">
                  <c:v>6</c:v>
                </c:pt>
                <c:pt idx="1">
                  <c:v>4</c:v>
                </c:pt>
                <c:pt idx="2">
                  <c:v>7</c:v>
                </c:pt>
                <c:pt idx="3">
                  <c:v>7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Calcs'!$U$32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yVal>
            <c:numRef>
              <c:f>'Volume Calcs'!$V$32:$Y$32</c:f>
              <c:numCache>
                <c:formatCode>0</c:formatCode>
                <c:ptCount val="4"/>
                <c:pt idx="0">
                  <c:v>20</c:v>
                </c:pt>
                <c:pt idx="1">
                  <c:v>6</c:v>
                </c:pt>
                <c:pt idx="2">
                  <c:v>14</c:v>
                </c:pt>
                <c:pt idx="3">
                  <c:v>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Calcs'!$U$33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yVal>
            <c:numRef>
              <c:f>'Volume Calcs'!$V$33:$Y$33</c:f>
              <c:numCache>
                <c:formatCode>0</c:formatCode>
                <c:ptCount val="4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20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Calcs'!$U$34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yVal>
            <c:numRef>
              <c:f>'Volume Calcs'!$V$34:$Y$34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684992"/>
        <c:axId val="85686912"/>
      </c:scatterChart>
      <c:valAx>
        <c:axId val="85684992"/>
        <c:scaling>
          <c:orientation val="minMax"/>
          <c:max val="4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5686912"/>
        <c:crosses val="autoZero"/>
        <c:crossBetween val="midCat"/>
        <c:majorUnit val="1"/>
      </c:valAx>
      <c:valAx>
        <c:axId val="856869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56849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7686159408788003"/>
          <c:y val="0.40140845070422498"/>
          <c:w val="0.19559281269588499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Bench</a:t>
            </a:r>
            <a:r>
              <a:rPr lang="en-US" baseline="0"/>
              <a:t> </a:t>
            </a:r>
            <a:r>
              <a:rPr lang="en-US" sz="1800" b="1" i="0" baseline="0">
                <a:effectLst/>
              </a:rPr>
              <a:t>(4 day #1)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Calcs'!$AC$30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yVal>
            <c:numRef>
              <c:f>'Volume Calcs'!$AD$30:$AG$30</c:f>
              <c:numCache>
                <c:formatCode>0</c:formatCode>
                <c:ptCount val="4"/>
                <c:pt idx="0">
                  <c:v>15</c:v>
                </c:pt>
                <c:pt idx="1">
                  <c:v>12</c:v>
                </c:pt>
                <c:pt idx="2">
                  <c:v>21</c:v>
                </c:pt>
                <c:pt idx="3">
                  <c:v>19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Calcs'!$AC$31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yVal>
            <c:numRef>
              <c:f>'Volume Calcs'!$AD$31:$AG$31</c:f>
              <c:numCache>
                <c:formatCode>0</c:formatCode>
                <c:ptCount val="4"/>
                <c:pt idx="0">
                  <c:v>16</c:v>
                </c:pt>
                <c:pt idx="1">
                  <c:v>25</c:v>
                </c:pt>
                <c:pt idx="2">
                  <c:v>52</c:v>
                </c:pt>
                <c:pt idx="3">
                  <c:v>44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Calcs'!$AC$32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yVal>
            <c:numRef>
              <c:f>'Volume Calcs'!$AD$32:$AG$32</c:f>
              <c:numCache>
                <c:formatCode>0</c:formatCode>
                <c:ptCount val="4"/>
                <c:pt idx="0">
                  <c:v>62</c:v>
                </c:pt>
                <c:pt idx="1">
                  <c:v>21</c:v>
                </c:pt>
                <c:pt idx="2">
                  <c:v>36</c:v>
                </c:pt>
                <c:pt idx="3">
                  <c:v>20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Calcs'!$AC$33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yVal>
            <c:numRef>
              <c:f>'Volume Calcs'!$AD$33:$AG$33</c:f>
              <c:numCache>
                <c:formatCode>0</c:formatCode>
                <c:ptCount val="4"/>
                <c:pt idx="0">
                  <c:v>12</c:v>
                </c:pt>
                <c:pt idx="1">
                  <c:v>17</c:v>
                </c:pt>
                <c:pt idx="2">
                  <c:v>14</c:v>
                </c:pt>
                <c:pt idx="3">
                  <c:v>32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Calcs'!$AC$34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Calcs'!$AD$29:$AG$29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Calcs'!$AD$34:$AG$34</c:f>
              <c:numCache>
                <c:formatCode>0</c:formatCode>
                <c:ptCount val="4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719296"/>
        <c:axId val="86585728"/>
      </c:scatterChart>
      <c:valAx>
        <c:axId val="85719296"/>
        <c:scaling>
          <c:orientation val="minMax"/>
          <c:max val="4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6585728"/>
        <c:crosses val="autoZero"/>
        <c:crossBetween val="midCat"/>
        <c:majorUnit val="1"/>
      </c:valAx>
      <c:valAx>
        <c:axId val="86585728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57192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7966316776783096"/>
          <c:y val="0.35915492957746498"/>
          <c:w val="0.189266058842191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Deadlift </a:t>
            </a:r>
            <a:r>
              <a:rPr lang="en-US" sz="1800" b="1" i="0" baseline="0">
                <a:effectLst/>
              </a:rPr>
              <a:t>(4 day #1)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Calcs'!$AK$30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Calcs'!$AL$29:$AO$29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Calcs'!$AL$30:$AO$30</c:f>
              <c:numCache>
                <c:formatCode>0</c:formatCode>
                <c:ptCount val="4"/>
                <c:pt idx="0">
                  <c:v>12</c:v>
                </c:pt>
                <c:pt idx="1">
                  <c:v>6</c:v>
                </c:pt>
                <c:pt idx="2">
                  <c:v>9</c:v>
                </c:pt>
                <c:pt idx="3">
                  <c:v>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Calcs'!$AK$31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Calcs'!$AL$29:$AO$29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Calcs'!$AL$31:$AO$31</c:f>
              <c:numCache>
                <c:formatCode>0</c:formatCode>
                <c:ptCount val="4"/>
                <c:pt idx="0">
                  <c:v>17</c:v>
                </c:pt>
                <c:pt idx="1">
                  <c:v>6</c:v>
                </c:pt>
                <c:pt idx="2">
                  <c:v>13</c:v>
                </c:pt>
                <c:pt idx="3">
                  <c:v>12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Calcs'!$AK$32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Calcs'!$AL$29:$AO$29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Calcs'!$AL$32:$AO$32</c:f>
              <c:numCache>
                <c:formatCode>0</c:formatCode>
                <c:ptCount val="4"/>
                <c:pt idx="0">
                  <c:v>26</c:v>
                </c:pt>
                <c:pt idx="1">
                  <c:v>20</c:v>
                </c:pt>
                <c:pt idx="2">
                  <c:v>37</c:v>
                </c:pt>
                <c:pt idx="3">
                  <c:v>29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Calcs'!$AK$33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Calcs'!$AL$29:$AO$29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Calcs'!$AL$33:$AO$33</c:f>
              <c:numCache>
                <c:formatCode>0</c:formatCode>
                <c:ptCount val="4"/>
                <c:pt idx="0">
                  <c:v>6</c:v>
                </c:pt>
                <c:pt idx="1">
                  <c:v>0</c:v>
                </c:pt>
                <c:pt idx="2">
                  <c:v>16</c:v>
                </c:pt>
                <c:pt idx="3">
                  <c:v>9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Calcs'!$AK$34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Calcs'!$AL$29:$AO$29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Calcs'!$AL$34:$AO$34</c:f>
              <c:numCache>
                <c:formatCode>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615552"/>
        <c:axId val="86617472"/>
      </c:scatterChart>
      <c:valAx>
        <c:axId val="86615552"/>
        <c:scaling>
          <c:orientation val="minMax"/>
          <c:max val="4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6617472"/>
        <c:crosses val="autoZero"/>
        <c:crossBetween val="midCat"/>
        <c:majorUnit val="1"/>
      </c:valAx>
      <c:valAx>
        <c:axId val="86617472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661555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7595835456784301"/>
          <c:y val="0.35915492957746498"/>
          <c:w val="0.19672183636931201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Lift Distribution </a:t>
            </a:r>
            <a:r>
              <a:rPr lang="en-US" sz="1800" b="1" i="0" baseline="0">
                <a:effectLst/>
              </a:rPr>
              <a:t>(4 day #1)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Calcs'!$AT$30</c:f>
              <c:strCache>
                <c:ptCount val="1"/>
                <c:pt idx="0">
                  <c:v>Squat</c:v>
                </c:pt>
              </c:strCache>
            </c:strRef>
          </c:tx>
          <c:marker>
            <c:symbol val="none"/>
          </c:marker>
          <c:xVal>
            <c:strRef>
              <c:f>'Volume Calcs'!$AU$29:$AX$29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Calcs'!$AU$30:$AX$30</c:f>
              <c:numCache>
                <c:formatCode>0.0%</c:formatCode>
                <c:ptCount val="4"/>
                <c:pt idx="0">
                  <c:v>0.20952380952380953</c:v>
                </c:pt>
                <c:pt idx="1">
                  <c:v>0.27152317880794702</c:v>
                </c:pt>
                <c:pt idx="2">
                  <c:v>0.20553359683794467</c:v>
                </c:pt>
                <c:pt idx="3">
                  <c:v>0.23140495867768596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Calcs'!$AT$32</c:f>
              <c:strCache>
                <c:ptCount val="1"/>
                <c:pt idx="0">
                  <c:v>Deadlift</c:v>
                </c:pt>
              </c:strCache>
            </c:strRef>
          </c:tx>
          <c:marker>
            <c:symbol val="none"/>
          </c:marker>
          <c:xVal>
            <c:strRef>
              <c:f>'Volume Calcs'!$AU$29:$AX$29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Calcs'!$AU$32:$AX$32</c:f>
              <c:numCache>
                <c:formatCode>0.0%</c:formatCode>
                <c:ptCount val="4"/>
                <c:pt idx="0">
                  <c:v>0.2904761904761905</c:v>
                </c:pt>
                <c:pt idx="1">
                  <c:v>0.2119205298013245</c:v>
                </c:pt>
                <c:pt idx="2">
                  <c:v>0.29644268774703558</c:v>
                </c:pt>
                <c:pt idx="3">
                  <c:v>0.26859504132231404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Calcs'!$AT$31</c:f>
              <c:strCache>
                <c:ptCount val="1"/>
                <c:pt idx="0">
                  <c:v>Bench</c:v>
                </c:pt>
              </c:strCache>
            </c:strRef>
          </c:tx>
          <c:marker>
            <c:symbol val="none"/>
          </c:marker>
          <c:xVal>
            <c:strRef>
              <c:f>'Volume Calcs'!$AU$29:$AX$29</c:f>
              <c:strCache>
                <c:ptCount val="4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</c:strCache>
            </c:strRef>
          </c:xVal>
          <c:yVal>
            <c:numRef>
              <c:f>'Volume Calcs'!$AU$31:$AX$31</c:f>
              <c:numCache>
                <c:formatCode>0.0%</c:formatCode>
                <c:ptCount val="4"/>
                <c:pt idx="0">
                  <c:v>0.5</c:v>
                </c:pt>
                <c:pt idx="1">
                  <c:v>0.51655629139072845</c:v>
                </c:pt>
                <c:pt idx="2">
                  <c:v>0.49802371541501977</c:v>
                </c:pt>
                <c:pt idx="3">
                  <c:v>0.5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792064"/>
        <c:axId val="86798336"/>
      </c:scatterChart>
      <c:valAx>
        <c:axId val="86792064"/>
        <c:scaling>
          <c:orientation val="minMax"/>
          <c:max val="4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6798336"/>
        <c:crosses val="autoZero"/>
        <c:crossBetween val="midCat"/>
        <c:majorUnit val="1"/>
      </c:valAx>
      <c:valAx>
        <c:axId val="8679833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%</a:t>
                </a:r>
                <a:r>
                  <a:rPr lang="en-US" baseline="0"/>
                  <a:t> Total Lifts</a:t>
                </a:r>
                <a:endParaRPr lang="en-US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crossAx val="867920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4863587729432801"/>
          <c:y val="0.48763335018452902"/>
          <c:w val="0.22677656137018001"/>
          <c:h val="0.254417400096276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Peparatory</a:t>
            </a:r>
            <a:r>
              <a:rPr lang="en-US" baseline="0"/>
              <a:t> Period (4 day #2)</a:t>
            </a:r>
            <a:endParaRPr lang="en-US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Calcs'!$E$59</c:f>
              <c:strCache>
                <c:ptCount val="1"/>
                <c:pt idx="0">
                  <c:v>NL</c:v>
                </c:pt>
              </c:strCache>
            </c:strRef>
          </c:tx>
          <c:marker>
            <c:symbol val="none"/>
          </c:marker>
          <c:xVal>
            <c:numRef>
              <c:f>'Volume Calcs'!$A$60:$A$65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'Volume Calcs'!$E$60:$E$65</c:f>
              <c:numCache>
                <c:formatCode>0</c:formatCode>
                <c:ptCount val="6"/>
                <c:pt idx="0">
                  <c:v>221</c:v>
                </c:pt>
                <c:pt idx="1">
                  <c:v>196</c:v>
                </c:pt>
                <c:pt idx="2">
                  <c:v>248</c:v>
                </c:pt>
                <c:pt idx="3">
                  <c:v>189</c:v>
                </c:pt>
                <c:pt idx="4">
                  <c:v>310</c:v>
                </c:pt>
                <c:pt idx="5">
                  <c:v>189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27776"/>
        <c:axId val="86829696"/>
      </c:scatterChart>
      <c:scatterChart>
        <c:scatterStyle val="smoothMarker"/>
        <c:varyColors val="0"/>
        <c:ser>
          <c:idx val="1"/>
          <c:order val="1"/>
          <c:tx>
            <c:strRef>
              <c:f>'Volume Calcs'!$K$59</c:f>
              <c:strCache>
                <c:ptCount val="1"/>
                <c:pt idx="0">
                  <c:v>Avg Wt.</c:v>
                </c:pt>
              </c:strCache>
            </c:strRef>
          </c:tx>
          <c:marker>
            <c:symbol val="none"/>
          </c:marker>
          <c:xVal>
            <c:numRef>
              <c:f>'Volume Calcs'!$A$60:$A$65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'Volume Calcs'!$K$60:$K$65</c:f>
              <c:numCache>
                <c:formatCode>0</c:formatCode>
                <c:ptCount val="6"/>
                <c:pt idx="0">
                  <c:v>95.054298642533936</c:v>
                </c:pt>
                <c:pt idx="1">
                  <c:v>93.123724489795919</c:v>
                </c:pt>
                <c:pt idx="2">
                  <c:v>95.583669354838705</c:v>
                </c:pt>
                <c:pt idx="3">
                  <c:v>94.312169312169317</c:v>
                </c:pt>
                <c:pt idx="4">
                  <c:v>94.137096774193552</c:v>
                </c:pt>
                <c:pt idx="5">
                  <c:v>94.312169312169317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44160"/>
        <c:axId val="86845696"/>
      </c:scatterChart>
      <c:valAx>
        <c:axId val="86827776"/>
        <c:scaling>
          <c:orientation val="minMax"/>
          <c:max val="6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6829696"/>
        <c:crosses val="autoZero"/>
        <c:crossBetween val="midCat"/>
        <c:majorUnit val="1"/>
      </c:valAx>
      <c:valAx>
        <c:axId val="86829696"/>
        <c:scaling>
          <c:orientation val="minMax"/>
          <c:min val="15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6827776"/>
        <c:crosses val="autoZero"/>
        <c:crossBetween val="midCat"/>
        <c:minorUnit val="20"/>
      </c:valAx>
      <c:valAx>
        <c:axId val="868441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86845696"/>
        <c:crosses val="autoZero"/>
        <c:crossBetween val="midCat"/>
      </c:valAx>
      <c:valAx>
        <c:axId val="86845696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Avg</a:t>
                </a:r>
                <a:r>
                  <a:rPr lang="en-US" baseline="0"/>
                  <a:t> Wt</a:t>
                </a:r>
                <a:endParaRPr lang="en-US"/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6844160"/>
        <c:crosses val="max"/>
        <c:crossBetween val="midCat"/>
      </c:valAx>
    </c:plotArea>
    <c:legend>
      <c:legendPos val="r"/>
      <c:layout>
        <c:manualLayout>
          <c:xMode val="edge"/>
          <c:yMode val="edge"/>
          <c:x val="0.78125"/>
          <c:y val="0.48763335018452902"/>
          <c:w val="0.199519230769231"/>
          <c:h val="0.16961160006418399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Squat (4 day #2)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Calcs'!$U$60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Calcs'!$V$59:$AA$59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Calcs'!$V$60:$AA$60</c:f>
              <c:numCache>
                <c:formatCode>0</c:formatCode>
                <c:ptCount val="6"/>
                <c:pt idx="0">
                  <c:v>10</c:v>
                </c:pt>
                <c:pt idx="1">
                  <c:v>13</c:v>
                </c:pt>
                <c:pt idx="2">
                  <c:v>14</c:v>
                </c:pt>
                <c:pt idx="3">
                  <c:v>10</c:v>
                </c:pt>
                <c:pt idx="4">
                  <c:v>14</c:v>
                </c:pt>
                <c:pt idx="5">
                  <c:v>15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Calcs'!$U$61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Calcs'!$V$59:$AA$59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Calcs'!$V$61:$AA$61</c:f>
              <c:numCache>
                <c:formatCode>0</c:formatCode>
                <c:ptCount val="6"/>
                <c:pt idx="0">
                  <c:v>9</c:v>
                </c:pt>
                <c:pt idx="1">
                  <c:v>11</c:v>
                </c:pt>
                <c:pt idx="2">
                  <c:v>13</c:v>
                </c:pt>
                <c:pt idx="3">
                  <c:v>8</c:v>
                </c:pt>
                <c:pt idx="4">
                  <c:v>13</c:v>
                </c:pt>
                <c:pt idx="5">
                  <c:v>13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Calcs'!$U$62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Calcs'!$V$59:$AA$59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Calcs'!$V$62:$AA$62</c:f>
              <c:numCache>
                <c:formatCode>0</c:formatCode>
                <c:ptCount val="6"/>
                <c:pt idx="0">
                  <c:v>32</c:v>
                </c:pt>
                <c:pt idx="1">
                  <c:v>9</c:v>
                </c:pt>
                <c:pt idx="2">
                  <c:v>49</c:v>
                </c:pt>
                <c:pt idx="3">
                  <c:v>6</c:v>
                </c:pt>
                <c:pt idx="4">
                  <c:v>64</c:v>
                </c:pt>
                <c:pt idx="5">
                  <c:v>26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Calcs'!$U$63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Calcs'!$V$59:$AA$59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Calcs'!$V$63:$AA$63</c:f>
              <c:numCache>
                <c:formatCode>0</c:formatCode>
                <c:ptCount val="6"/>
                <c:pt idx="0">
                  <c:v>8</c:v>
                </c:pt>
                <c:pt idx="1">
                  <c:v>22</c:v>
                </c:pt>
                <c:pt idx="2">
                  <c:v>8</c:v>
                </c:pt>
                <c:pt idx="3">
                  <c:v>18</c:v>
                </c:pt>
                <c:pt idx="4">
                  <c:v>0</c:v>
                </c:pt>
                <c:pt idx="5">
                  <c:v>18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Calcs'!$U$64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Calcs'!$V$59:$AA$59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Calcs'!$V$64:$AA$64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886272"/>
        <c:axId val="86892544"/>
      </c:scatterChart>
      <c:valAx>
        <c:axId val="86886272"/>
        <c:scaling>
          <c:orientation val="minMax"/>
          <c:max val="6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6892544"/>
        <c:crosses val="autoZero"/>
        <c:crossBetween val="midCat"/>
        <c:majorUnit val="1"/>
      </c:valAx>
      <c:valAx>
        <c:axId val="868925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688627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2268041237113398"/>
          <c:y val="0.35915492957746498"/>
          <c:w val="0.15051546391752599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Bench</a:t>
            </a:r>
            <a:r>
              <a:rPr lang="en-US" baseline="0"/>
              <a:t> </a:t>
            </a:r>
            <a:r>
              <a:rPr lang="en-US" sz="1800" b="1" i="0" baseline="0">
                <a:effectLst/>
              </a:rPr>
              <a:t>(4 day #2)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Calcs'!$AC$60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Calcs'!$AD$59:$AI$59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Calcs'!$AD$60:$AI$60</c:f>
              <c:numCache>
                <c:formatCode>0</c:formatCode>
                <c:ptCount val="6"/>
                <c:pt idx="0">
                  <c:v>17</c:v>
                </c:pt>
                <c:pt idx="1">
                  <c:v>18</c:v>
                </c:pt>
                <c:pt idx="2">
                  <c:v>21</c:v>
                </c:pt>
                <c:pt idx="3">
                  <c:v>16</c:v>
                </c:pt>
                <c:pt idx="4">
                  <c:v>35</c:v>
                </c:pt>
                <c:pt idx="5">
                  <c:v>19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Calcs'!$AC$61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Calcs'!$AD$59:$AI$59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Calcs'!$AD$61:$AI$61</c:f>
              <c:numCache>
                <c:formatCode>0</c:formatCode>
                <c:ptCount val="6"/>
                <c:pt idx="0">
                  <c:v>18</c:v>
                </c:pt>
                <c:pt idx="1">
                  <c:v>15</c:v>
                </c:pt>
                <c:pt idx="2">
                  <c:v>19</c:v>
                </c:pt>
                <c:pt idx="3">
                  <c:v>14</c:v>
                </c:pt>
                <c:pt idx="4">
                  <c:v>28</c:v>
                </c:pt>
                <c:pt idx="5">
                  <c:v>17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Calcs'!$AC$62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Calcs'!$AD$59:$AI$59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Calcs'!$AD$62:$AI$62</c:f>
              <c:numCache>
                <c:formatCode>0</c:formatCode>
                <c:ptCount val="6"/>
                <c:pt idx="0">
                  <c:v>36</c:v>
                </c:pt>
                <c:pt idx="1">
                  <c:v>25</c:v>
                </c:pt>
                <c:pt idx="2">
                  <c:v>45</c:v>
                </c:pt>
                <c:pt idx="3">
                  <c:v>12</c:v>
                </c:pt>
                <c:pt idx="4">
                  <c:v>36</c:v>
                </c:pt>
                <c:pt idx="5">
                  <c:v>72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Calcs'!$AC$63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Calcs'!$AD$59:$AI$59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Calcs'!$AD$63:$AI$63</c:f>
              <c:numCache>
                <c:formatCode>0</c:formatCode>
                <c:ptCount val="6"/>
                <c:pt idx="0">
                  <c:v>32</c:v>
                </c:pt>
                <c:pt idx="1">
                  <c:v>29</c:v>
                </c:pt>
                <c:pt idx="2">
                  <c:v>20</c:v>
                </c:pt>
                <c:pt idx="3">
                  <c:v>35</c:v>
                </c:pt>
                <c:pt idx="4">
                  <c:v>30</c:v>
                </c:pt>
                <c:pt idx="5">
                  <c:v>10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Calcs'!$AC$64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Calcs'!$AD$59:$AI$59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Calcs'!$AD$64:$AI$64</c:f>
              <c:numCache>
                <c:formatCode>0</c:formatCode>
                <c:ptCount val="6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7</c:v>
                </c:pt>
                <c:pt idx="4">
                  <c:v>0</c:v>
                </c:pt>
                <c:pt idx="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788928"/>
        <c:axId val="87791104"/>
      </c:scatterChart>
      <c:valAx>
        <c:axId val="87788928"/>
        <c:scaling>
          <c:orientation val="minMax"/>
          <c:max val="6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7791104"/>
        <c:crosses val="autoZero"/>
        <c:crossBetween val="midCat"/>
        <c:majorUnit val="1"/>
      </c:valAx>
      <c:valAx>
        <c:axId val="87791104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778892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2304692131020396"/>
          <c:y val="0.35915492957746498"/>
          <c:w val="0.146090828532561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Deadlift </a:t>
            </a:r>
            <a:r>
              <a:rPr lang="en-US" sz="1800" b="1" i="0" baseline="0">
                <a:effectLst/>
              </a:rPr>
              <a:t>(4 day #2)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Calcs'!$AK$60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Calcs'!$AL$59:$AQ$59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Calcs'!$AL$60:$AQ$60</c:f>
              <c:numCache>
                <c:formatCode>0</c:formatCode>
                <c:ptCount val="6"/>
                <c:pt idx="0">
                  <c:v>3</c:v>
                </c:pt>
                <c:pt idx="1">
                  <c:v>9</c:v>
                </c:pt>
                <c:pt idx="2">
                  <c:v>6</c:v>
                </c:pt>
                <c:pt idx="3">
                  <c:v>9</c:v>
                </c:pt>
                <c:pt idx="4">
                  <c:v>14</c:v>
                </c:pt>
                <c:pt idx="5">
                  <c:v>13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Calcs'!$AK$61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Calcs'!$AL$59:$AQ$59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Calcs'!$AL$61:$AQ$61</c:f>
              <c:numCache>
                <c:formatCode>0</c:formatCode>
                <c:ptCount val="6"/>
                <c:pt idx="0">
                  <c:v>9</c:v>
                </c:pt>
                <c:pt idx="1">
                  <c:v>9</c:v>
                </c:pt>
                <c:pt idx="2">
                  <c:v>10</c:v>
                </c:pt>
                <c:pt idx="3">
                  <c:v>12</c:v>
                </c:pt>
                <c:pt idx="4">
                  <c:v>14</c:v>
                </c:pt>
                <c:pt idx="5">
                  <c:v>19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Calcs'!$AK$62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Calcs'!$AL$59:$AQ$59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Calcs'!$AL$62:$AQ$62</c:f>
              <c:numCache>
                <c:formatCode>0</c:formatCode>
                <c:ptCount val="6"/>
                <c:pt idx="0">
                  <c:v>14</c:v>
                </c:pt>
                <c:pt idx="1">
                  <c:v>30</c:v>
                </c:pt>
                <c:pt idx="2">
                  <c:v>27</c:v>
                </c:pt>
                <c:pt idx="3">
                  <c:v>17</c:v>
                </c:pt>
                <c:pt idx="4">
                  <c:v>50</c:v>
                </c:pt>
                <c:pt idx="5">
                  <c:v>33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Calcs'!$AK$63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Calcs'!$AL$59:$AQ$59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Calcs'!$AL$63:$AQ$63</c:f>
              <c:numCache>
                <c:formatCode>0</c:formatCode>
                <c:ptCount val="6"/>
                <c:pt idx="0">
                  <c:v>33</c:v>
                </c:pt>
                <c:pt idx="1">
                  <c:v>0</c:v>
                </c:pt>
                <c:pt idx="2">
                  <c:v>16</c:v>
                </c:pt>
                <c:pt idx="3">
                  <c:v>17</c:v>
                </c:pt>
                <c:pt idx="4">
                  <c:v>12</c:v>
                </c:pt>
                <c:pt idx="5">
                  <c:v>10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Calcs'!$AK$64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Calcs'!$AL$59:$AQ$59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Calcs'!$AL$64:$AQ$64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097152"/>
        <c:axId val="88099072"/>
      </c:scatterChart>
      <c:valAx>
        <c:axId val="88097152"/>
        <c:scaling>
          <c:orientation val="minMax"/>
          <c:max val="6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88099072"/>
        <c:crosses val="autoZero"/>
        <c:crossBetween val="midCat"/>
        <c:majorUnit val="1"/>
      </c:valAx>
      <c:valAx>
        <c:axId val="88099072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8809715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3401639344262302"/>
          <c:y val="0.35915492957746498"/>
          <c:w val="0.13934426229508201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Lift Distribution </a:t>
            </a:r>
            <a:r>
              <a:rPr lang="en-US" sz="1800" b="1" i="0" baseline="0">
                <a:effectLst/>
              </a:rPr>
              <a:t>(4 day #2)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Calcs'!$AT$60</c:f>
              <c:strCache>
                <c:ptCount val="1"/>
                <c:pt idx="0">
                  <c:v>Squat</c:v>
                </c:pt>
              </c:strCache>
            </c:strRef>
          </c:tx>
          <c:marker>
            <c:symbol val="none"/>
          </c:marker>
          <c:xVal>
            <c:strRef>
              <c:f>'Volume Calcs'!$AU$59:$AZ$59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Calcs'!$AU$60:$AZ$60</c:f>
              <c:numCache>
                <c:formatCode>0.0%</c:formatCode>
                <c:ptCount val="6"/>
                <c:pt idx="0">
                  <c:v>0.2669683257918552</c:v>
                </c:pt>
                <c:pt idx="1">
                  <c:v>0.28061224489795916</c:v>
                </c:pt>
                <c:pt idx="2">
                  <c:v>0.33870967741935482</c:v>
                </c:pt>
                <c:pt idx="3">
                  <c:v>0.23204419889502761</c:v>
                </c:pt>
                <c:pt idx="4">
                  <c:v>0.29354838709677417</c:v>
                </c:pt>
                <c:pt idx="5">
                  <c:v>0.27169811320754716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Calcs'!$AT$62</c:f>
              <c:strCache>
                <c:ptCount val="1"/>
                <c:pt idx="0">
                  <c:v>Deadlift</c:v>
                </c:pt>
              </c:strCache>
            </c:strRef>
          </c:tx>
          <c:marker>
            <c:symbol val="none"/>
          </c:marker>
          <c:xVal>
            <c:strRef>
              <c:f>'Volume Calcs'!$AU$59:$AZ$59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Calcs'!$AU$62:$AZ$62</c:f>
              <c:numCache>
                <c:formatCode>0.0%</c:formatCode>
                <c:ptCount val="6"/>
                <c:pt idx="0">
                  <c:v>0.2669683257918552</c:v>
                </c:pt>
                <c:pt idx="1">
                  <c:v>0.24489795918367346</c:v>
                </c:pt>
                <c:pt idx="2">
                  <c:v>0.23790322580645162</c:v>
                </c:pt>
                <c:pt idx="3">
                  <c:v>0.30386740331491713</c:v>
                </c:pt>
                <c:pt idx="4">
                  <c:v>0.29032258064516131</c:v>
                </c:pt>
                <c:pt idx="5">
                  <c:v>0.28301886792452829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Calcs'!$AT$61</c:f>
              <c:strCache>
                <c:ptCount val="1"/>
                <c:pt idx="0">
                  <c:v>Bench</c:v>
                </c:pt>
              </c:strCache>
            </c:strRef>
          </c:tx>
          <c:marker>
            <c:symbol val="none"/>
          </c:marker>
          <c:xVal>
            <c:strRef>
              <c:f>'Volume Calcs'!$AU$59:$AZ$59</c:f>
              <c:strCache>
                <c:ptCount val="6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</c:strCache>
            </c:strRef>
          </c:xVal>
          <c:yVal>
            <c:numRef>
              <c:f>'Volume Calcs'!$AU$61:$AZ$61</c:f>
              <c:numCache>
                <c:formatCode>0.0%</c:formatCode>
                <c:ptCount val="6"/>
                <c:pt idx="0">
                  <c:v>0.4660633484162896</c:v>
                </c:pt>
                <c:pt idx="1">
                  <c:v>0.47448979591836737</c:v>
                </c:pt>
                <c:pt idx="2">
                  <c:v>0.42338709677419356</c:v>
                </c:pt>
                <c:pt idx="3">
                  <c:v>0.46408839779005523</c:v>
                </c:pt>
                <c:pt idx="4">
                  <c:v>0.41612903225806452</c:v>
                </c:pt>
                <c:pt idx="5">
                  <c:v>0.44528301886792454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061504"/>
        <c:axId val="93063424"/>
      </c:scatterChart>
      <c:valAx>
        <c:axId val="93061504"/>
        <c:scaling>
          <c:orientation val="minMax"/>
          <c:max val="6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3063424"/>
        <c:crosses val="autoZero"/>
        <c:crossBetween val="midCat"/>
        <c:majorUnit val="1"/>
      </c:valAx>
      <c:valAx>
        <c:axId val="9306342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%</a:t>
                </a:r>
                <a:r>
                  <a:rPr lang="en-US" baseline="0"/>
                  <a:t> Total Lifts</a:t>
                </a:r>
                <a:endParaRPr lang="en-US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crossAx val="9306150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762295081967196"/>
          <c:y val="0.44169687516714601"/>
          <c:w val="0.15778688524590201"/>
          <c:h val="0.254417400096276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Peparatory</a:t>
            </a:r>
            <a:r>
              <a:rPr lang="en-US" baseline="0"/>
              <a:t> Period (4 day #3)</a:t>
            </a:r>
            <a:endParaRPr lang="en-US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Calcs'!$E$89</c:f>
              <c:strCache>
                <c:ptCount val="1"/>
                <c:pt idx="0">
                  <c:v>NL</c:v>
                </c:pt>
              </c:strCache>
            </c:strRef>
          </c:tx>
          <c:marker>
            <c:symbol val="none"/>
          </c:marker>
          <c:xVal>
            <c:numRef>
              <c:f>'Volume Calcs'!$A$90:$A$94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'Volume Calcs'!$E$90:$E$94</c:f>
              <c:numCache>
                <c:formatCode>0</c:formatCode>
                <c:ptCount val="5"/>
                <c:pt idx="0">
                  <c:v>152</c:v>
                </c:pt>
                <c:pt idx="1">
                  <c:v>227</c:v>
                </c:pt>
                <c:pt idx="2">
                  <c:v>272</c:v>
                </c:pt>
                <c:pt idx="3">
                  <c:v>253</c:v>
                </c:pt>
                <c:pt idx="4">
                  <c:v>264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06944"/>
        <c:axId val="93108864"/>
      </c:scatterChart>
      <c:scatterChart>
        <c:scatterStyle val="smoothMarker"/>
        <c:varyColors val="0"/>
        <c:ser>
          <c:idx val="1"/>
          <c:order val="1"/>
          <c:tx>
            <c:strRef>
              <c:f>'Volume Calcs'!$K$89</c:f>
              <c:strCache>
                <c:ptCount val="1"/>
                <c:pt idx="0">
                  <c:v>Avg Wt.</c:v>
                </c:pt>
              </c:strCache>
            </c:strRef>
          </c:tx>
          <c:marker>
            <c:symbol val="none"/>
          </c:marker>
          <c:xVal>
            <c:numRef>
              <c:f>'Volume Calcs'!$A$90:$A$94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'Volume Calcs'!$K$90:$K$94</c:f>
              <c:numCache>
                <c:formatCode>0</c:formatCode>
                <c:ptCount val="5"/>
                <c:pt idx="0">
                  <c:v>100.02302631578948</c:v>
                </c:pt>
                <c:pt idx="1">
                  <c:v>91.263215859030836</c:v>
                </c:pt>
                <c:pt idx="2">
                  <c:v>87.452205882352942</c:v>
                </c:pt>
                <c:pt idx="3">
                  <c:v>93.779644268774703</c:v>
                </c:pt>
                <c:pt idx="4">
                  <c:v>89.977272727272734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19232"/>
        <c:axId val="93120768"/>
      </c:scatterChart>
      <c:valAx>
        <c:axId val="93106944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3108864"/>
        <c:crosses val="autoZero"/>
        <c:crossBetween val="midCat"/>
        <c:majorUnit val="1"/>
      </c:valAx>
      <c:valAx>
        <c:axId val="93108864"/>
        <c:scaling>
          <c:orientation val="minMax"/>
          <c:min val="15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3106944"/>
        <c:crosses val="autoZero"/>
        <c:crossBetween val="midCat"/>
        <c:majorUnit val="20"/>
      </c:valAx>
      <c:valAx>
        <c:axId val="93119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3120768"/>
        <c:crosses val="autoZero"/>
        <c:crossBetween val="midCat"/>
      </c:valAx>
      <c:valAx>
        <c:axId val="93120768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Avg</a:t>
                </a:r>
                <a:r>
                  <a:rPr lang="en-US" baseline="0"/>
                  <a:t> Wt</a:t>
                </a:r>
                <a:endParaRPr lang="en-US"/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3119232"/>
        <c:crosses val="max"/>
        <c:crossBetween val="midCat"/>
      </c:valAx>
    </c:plotArea>
    <c:legend>
      <c:legendPos val="r"/>
      <c:layout>
        <c:manualLayout>
          <c:xMode val="edge"/>
          <c:yMode val="edge"/>
          <c:x val="0.78125"/>
          <c:y val="0.48763335018452902"/>
          <c:w val="0.199519230769231"/>
          <c:h val="0.16961160006418399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Squat (4 day #3)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Calcs'!$U$90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Calcs'!$V$89:$Z$89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Calcs'!$V$90:$Z$90</c:f>
              <c:numCache>
                <c:formatCode>0</c:formatCode>
                <c:ptCount val="5"/>
                <c:pt idx="0">
                  <c:v>13</c:v>
                </c:pt>
                <c:pt idx="1">
                  <c:v>15</c:v>
                </c:pt>
                <c:pt idx="2">
                  <c:v>10</c:v>
                </c:pt>
                <c:pt idx="3">
                  <c:v>10</c:v>
                </c:pt>
                <c:pt idx="4">
                  <c:v>13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Calcs'!$U$91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Calcs'!$V$89:$Z$89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Calcs'!$V$91:$Z$91</c:f>
              <c:numCache>
                <c:formatCode>0</c:formatCode>
                <c:ptCount val="5"/>
                <c:pt idx="0">
                  <c:v>11</c:v>
                </c:pt>
                <c:pt idx="1">
                  <c:v>13</c:v>
                </c:pt>
                <c:pt idx="2">
                  <c:v>39</c:v>
                </c:pt>
                <c:pt idx="3">
                  <c:v>9</c:v>
                </c:pt>
                <c:pt idx="4">
                  <c:v>11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Calcs'!$U$92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Calcs'!$V$89:$Z$89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Calcs'!$V$92:$Z$92</c:f>
              <c:numCache>
                <c:formatCode>0</c:formatCode>
                <c:ptCount val="5"/>
                <c:pt idx="0">
                  <c:v>17</c:v>
                </c:pt>
                <c:pt idx="1">
                  <c:v>26</c:v>
                </c:pt>
                <c:pt idx="2">
                  <c:v>3</c:v>
                </c:pt>
                <c:pt idx="3">
                  <c:v>36</c:v>
                </c:pt>
                <c:pt idx="4">
                  <c:v>18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Calcs'!$U$93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Calcs'!$V$89:$Z$89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Calcs'!$V$93:$Z$93</c:f>
              <c:numCache>
                <c:formatCode>0</c:formatCode>
                <c:ptCount val="5"/>
                <c:pt idx="0">
                  <c:v>14</c:v>
                </c:pt>
                <c:pt idx="1">
                  <c:v>10</c:v>
                </c:pt>
                <c:pt idx="2">
                  <c:v>15</c:v>
                </c:pt>
                <c:pt idx="3">
                  <c:v>16</c:v>
                </c:pt>
                <c:pt idx="4">
                  <c:v>16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Calcs'!$U$94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Calcs'!$V$89:$Z$89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Calcs'!$V$94:$Z$94</c:f>
              <c:numCache>
                <c:formatCode>0</c:formatCode>
                <c:ptCount val="5"/>
                <c:pt idx="0">
                  <c:v>0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40864"/>
        <c:axId val="93155328"/>
      </c:scatterChart>
      <c:valAx>
        <c:axId val="93140864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3155328"/>
        <c:crosses val="autoZero"/>
        <c:crossBetween val="midCat"/>
        <c:majorUnit val="1"/>
      </c:valAx>
      <c:valAx>
        <c:axId val="931553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31408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952922263002002"/>
          <c:y val="0.35915492957746498"/>
          <c:w val="0.17924548943917801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Bench</a:t>
            </a:r>
            <a:r>
              <a:rPr lang="en-US" baseline="0"/>
              <a:t> </a:t>
            </a:r>
            <a:r>
              <a:rPr lang="en-US" sz="1800" b="1" i="0" baseline="0">
                <a:effectLst/>
              </a:rPr>
              <a:t>(4 day #3)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Calcs'!$AC$90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Calcs'!$AD$89:$AH$89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Calcs'!$AD$90:$AH$90</c:f>
              <c:numCache>
                <c:formatCode>0</c:formatCode>
                <c:ptCount val="5"/>
                <c:pt idx="0">
                  <c:v>15</c:v>
                </c:pt>
                <c:pt idx="1">
                  <c:v>20</c:v>
                </c:pt>
                <c:pt idx="2">
                  <c:v>28</c:v>
                </c:pt>
                <c:pt idx="3">
                  <c:v>19</c:v>
                </c:pt>
                <c:pt idx="4">
                  <c:v>24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Calcs'!$AC$91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Calcs'!$AD$89:$AH$89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Calcs'!$AD$91:$AH$91</c:f>
              <c:numCache>
                <c:formatCode>0</c:formatCode>
                <c:ptCount val="5"/>
                <c:pt idx="0">
                  <c:v>12</c:v>
                </c:pt>
                <c:pt idx="1">
                  <c:v>17</c:v>
                </c:pt>
                <c:pt idx="2">
                  <c:v>27</c:v>
                </c:pt>
                <c:pt idx="3">
                  <c:v>18</c:v>
                </c:pt>
                <c:pt idx="4">
                  <c:v>22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Calcs'!$AC$92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Calcs'!$AD$89:$AH$89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Calcs'!$AD$92:$AH$92</c:f>
              <c:numCache>
                <c:formatCode>0</c:formatCode>
                <c:ptCount val="5"/>
                <c:pt idx="0">
                  <c:v>17</c:v>
                </c:pt>
                <c:pt idx="1">
                  <c:v>50</c:v>
                </c:pt>
                <c:pt idx="2">
                  <c:v>34</c:v>
                </c:pt>
                <c:pt idx="3">
                  <c:v>61</c:v>
                </c:pt>
                <c:pt idx="4">
                  <c:v>76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Calcs'!$AC$93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Calcs'!$AD$89:$AH$89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Calcs'!$AD$93:$AH$93</c:f>
              <c:numCache>
                <c:formatCode>0</c:formatCode>
                <c:ptCount val="5"/>
                <c:pt idx="0">
                  <c:v>18</c:v>
                </c:pt>
                <c:pt idx="1">
                  <c:v>2</c:v>
                </c:pt>
                <c:pt idx="2">
                  <c:v>51</c:v>
                </c:pt>
                <c:pt idx="3">
                  <c:v>24</c:v>
                </c:pt>
                <c:pt idx="4">
                  <c:v>12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Calcs'!$AC$94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Calcs'!$AD$89:$AH$89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Calcs'!$AD$94:$AH$94</c:f>
              <c:numCache>
                <c:formatCode>0</c:formatCode>
                <c:ptCount val="5"/>
                <c:pt idx="0">
                  <c:v>0</c:v>
                </c:pt>
                <c:pt idx="1">
                  <c:v>5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188096"/>
        <c:axId val="93190016"/>
      </c:scatterChart>
      <c:valAx>
        <c:axId val="93188096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3190016"/>
        <c:crosses val="autoZero"/>
        <c:crossBetween val="midCat"/>
        <c:majorUnit val="1"/>
      </c:valAx>
      <c:valAx>
        <c:axId val="93190016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31880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159611732930803"/>
          <c:y val="0.35915492957746498"/>
          <c:w val="0.16183613053887999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Deadlift </a:t>
            </a:r>
            <a:r>
              <a:rPr lang="en-US" sz="1800" b="1" i="0" baseline="0">
                <a:effectLst/>
              </a:rPr>
              <a:t>(4 day #3)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Calcs'!$AK$30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Calcs'!$AL$89:$AP$89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Calcs'!$AL$90:$AP$90</c:f>
              <c:numCache>
                <c:formatCode>0</c:formatCode>
                <c:ptCount val="5"/>
                <c:pt idx="0">
                  <c:v>3</c:v>
                </c:pt>
                <c:pt idx="1">
                  <c:v>8</c:v>
                </c:pt>
                <c:pt idx="2">
                  <c:v>11</c:v>
                </c:pt>
                <c:pt idx="3">
                  <c:v>7</c:v>
                </c:pt>
                <c:pt idx="4">
                  <c:v>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Calcs'!$AK$31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Calcs'!$AL$89:$AP$89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Calcs'!$AL$91:$AP$91</c:f>
              <c:numCache>
                <c:formatCode>0</c:formatCode>
                <c:ptCount val="5"/>
                <c:pt idx="0">
                  <c:v>6</c:v>
                </c:pt>
                <c:pt idx="1">
                  <c:v>11</c:v>
                </c:pt>
                <c:pt idx="2">
                  <c:v>11</c:v>
                </c:pt>
                <c:pt idx="3">
                  <c:v>10</c:v>
                </c:pt>
                <c:pt idx="4">
                  <c:v>12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Calcs'!$AK$32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Calcs'!$AL$89:$AP$89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Calcs'!$AL$92:$AP$92</c:f>
              <c:numCache>
                <c:formatCode>0</c:formatCode>
                <c:ptCount val="5"/>
                <c:pt idx="0">
                  <c:v>14</c:v>
                </c:pt>
                <c:pt idx="1">
                  <c:v>22</c:v>
                </c:pt>
                <c:pt idx="2">
                  <c:v>43</c:v>
                </c:pt>
                <c:pt idx="3">
                  <c:v>9</c:v>
                </c:pt>
                <c:pt idx="4">
                  <c:v>29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Calcs'!$AK$33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Calcs'!$AL$89:$AP$89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Calcs'!$AL$93:$AP$93</c:f>
              <c:numCache>
                <c:formatCode>0</c:formatCode>
                <c:ptCount val="5"/>
                <c:pt idx="0">
                  <c:v>6</c:v>
                </c:pt>
                <c:pt idx="1">
                  <c:v>18</c:v>
                </c:pt>
                <c:pt idx="2">
                  <c:v>0</c:v>
                </c:pt>
                <c:pt idx="3">
                  <c:v>22</c:v>
                </c:pt>
                <c:pt idx="4">
                  <c:v>15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Calcs'!$AK$94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Calcs'!$AL$89:$AP$89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Calcs'!$AL$94:$AP$94</c:f>
              <c:numCache>
                <c:formatCode>0</c:formatCode>
                <c:ptCount val="5"/>
                <c:pt idx="0">
                  <c:v>6</c:v>
                </c:pt>
                <c:pt idx="1">
                  <c:v>5</c:v>
                </c:pt>
                <c:pt idx="2">
                  <c:v>0</c:v>
                </c:pt>
                <c:pt idx="3">
                  <c:v>6</c:v>
                </c:pt>
                <c:pt idx="4">
                  <c:v>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246976"/>
        <c:axId val="93248896"/>
      </c:scatterChart>
      <c:valAx>
        <c:axId val="93246976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3248896"/>
        <c:crosses val="autoZero"/>
        <c:crossBetween val="midCat"/>
        <c:majorUnit val="1"/>
      </c:valAx>
      <c:valAx>
        <c:axId val="93248896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32469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308411214953302"/>
          <c:y val="0.35915492957746498"/>
          <c:w val="0.15887850467289699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Lift Distribution </a:t>
            </a:r>
            <a:r>
              <a:rPr lang="en-US" sz="1800" b="1" i="0" baseline="0">
                <a:effectLst/>
              </a:rPr>
              <a:t>(4 day #3)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Calcs'!$AT$30</c:f>
              <c:strCache>
                <c:ptCount val="1"/>
                <c:pt idx="0">
                  <c:v>Squat</c:v>
                </c:pt>
              </c:strCache>
            </c:strRef>
          </c:tx>
          <c:marker>
            <c:symbol val="none"/>
          </c:marker>
          <c:xVal>
            <c:strRef>
              <c:f>'Volume Calcs'!$AU$89:$AY$89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Calcs'!$AU$90:$AY$90</c:f>
              <c:numCache>
                <c:formatCode>0.0%</c:formatCode>
                <c:ptCount val="5"/>
                <c:pt idx="0">
                  <c:v>0.36184210526315791</c:v>
                </c:pt>
                <c:pt idx="1">
                  <c:v>0.30396475770925108</c:v>
                </c:pt>
                <c:pt idx="2">
                  <c:v>0.24632352941176472</c:v>
                </c:pt>
                <c:pt idx="3">
                  <c:v>0.28063241106719367</c:v>
                </c:pt>
                <c:pt idx="4">
                  <c:v>0.2196969696969697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Calcs'!$AT$32</c:f>
              <c:strCache>
                <c:ptCount val="1"/>
                <c:pt idx="0">
                  <c:v>Deadlift</c:v>
                </c:pt>
              </c:strCache>
            </c:strRef>
          </c:tx>
          <c:marker>
            <c:symbol val="none"/>
          </c:marker>
          <c:xVal>
            <c:strRef>
              <c:f>'Volume Calcs'!$AU$89:$AY$89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Calcs'!$AU$92:$AY$92</c:f>
              <c:numCache>
                <c:formatCode>0.0%</c:formatCode>
                <c:ptCount val="5"/>
                <c:pt idx="0">
                  <c:v>0.23026315789473684</c:v>
                </c:pt>
                <c:pt idx="1">
                  <c:v>0.28193832599118945</c:v>
                </c:pt>
                <c:pt idx="2">
                  <c:v>0.23897058823529413</c:v>
                </c:pt>
                <c:pt idx="3">
                  <c:v>0.2134387351778656</c:v>
                </c:pt>
                <c:pt idx="4">
                  <c:v>0.27272727272727271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Calcs'!$AT$31</c:f>
              <c:strCache>
                <c:ptCount val="1"/>
                <c:pt idx="0">
                  <c:v>Bench</c:v>
                </c:pt>
              </c:strCache>
            </c:strRef>
          </c:tx>
          <c:marker>
            <c:symbol val="none"/>
          </c:marker>
          <c:xVal>
            <c:strRef>
              <c:f>'Volume Calcs'!$AU$89:$AY$89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Calcs'!$AU$91:$AY$91</c:f>
              <c:numCache>
                <c:formatCode>0.0%</c:formatCode>
                <c:ptCount val="5"/>
                <c:pt idx="0">
                  <c:v>0.40789473684210525</c:v>
                </c:pt>
                <c:pt idx="1">
                  <c:v>0.41409691629955947</c:v>
                </c:pt>
                <c:pt idx="2">
                  <c:v>0.51470588235294112</c:v>
                </c:pt>
                <c:pt idx="3">
                  <c:v>0.50592885375494068</c:v>
                </c:pt>
                <c:pt idx="4">
                  <c:v>0.50757575757575757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94560"/>
        <c:axId val="94596480"/>
      </c:scatterChart>
      <c:valAx>
        <c:axId val="94594560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4596480"/>
        <c:crosses val="autoZero"/>
        <c:crossBetween val="midCat"/>
        <c:majorUnit val="1"/>
      </c:valAx>
      <c:valAx>
        <c:axId val="9459648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%</a:t>
                </a:r>
                <a:r>
                  <a:rPr lang="en-US" baseline="0"/>
                  <a:t> Total Lifts</a:t>
                </a:r>
                <a:endParaRPr lang="en-US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crossAx val="9459456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391191487658597"/>
          <c:y val="0.44169687516714601"/>
          <c:w val="0.18501192116592999"/>
          <c:h val="0.254417400096276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Competition</a:t>
            </a:r>
            <a:r>
              <a:rPr lang="en-US" baseline="0"/>
              <a:t> Period (4 day comp)</a:t>
            </a:r>
            <a:endParaRPr lang="en-US"/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Calcs'!$E$119</c:f>
              <c:strCache>
                <c:ptCount val="1"/>
                <c:pt idx="0">
                  <c:v>NL</c:v>
                </c:pt>
              </c:strCache>
            </c:strRef>
          </c:tx>
          <c:marker>
            <c:symbol val="none"/>
          </c:marker>
          <c:xVal>
            <c:numRef>
              <c:f>'Volume Calcs'!$A$120:$A$124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'Volume Calcs'!$E$120:$E$124</c:f>
              <c:numCache>
                <c:formatCode>0</c:formatCode>
                <c:ptCount val="5"/>
                <c:pt idx="0">
                  <c:v>163</c:v>
                </c:pt>
                <c:pt idx="1">
                  <c:v>106</c:v>
                </c:pt>
                <c:pt idx="2">
                  <c:v>134</c:v>
                </c:pt>
                <c:pt idx="3">
                  <c:v>84</c:v>
                </c:pt>
                <c:pt idx="4">
                  <c:v>45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35904"/>
        <c:axId val="94642176"/>
      </c:scatterChart>
      <c:scatterChart>
        <c:scatterStyle val="smoothMarker"/>
        <c:varyColors val="0"/>
        <c:ser>
          <c:idx val="1"/>
          <c:order val="1"/>
          <c:tx>
            <c:strRef>
              <c:f>'Volume Calcs'!$K$119</c:f>
              <c:strCache>
                <c:ptCount val="1"/>
                <c:pt idx="0">
                  <c:v>Avg Wt.</c:v>
                </c:pt>
              </c:strCache>
            </c:strRef>
          </c:tx>
          <c:marker>
            <c:symbol val="none"/>
          </c:marker>
          <c:xVal>
            <c:numRef>
              <c:f>'Volume Calcs'!$A$120:$A$124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'Volume Calcs'!$K$120:$K$124</c:f>
              <c:numCache>
                <c:formatCode>0</c:formatCode>
                <c:ptCount val="5"/>
                <c:pt idx="0">
                  <c:v>91.484662576687114</c:v>
                </c:pt>
                <c:pt idx="1">
                  <c:v>94.77594339622641</c:v>
                </c:pt>
                <c:pt idx="2">
                  <c:v>96.610074626865668</c:v>
                </c:pt>
                <c:pt idx="3">
                  <c:v>90.169642857142861</c:v>
                </c:pt>
                <c:pt idx="4">
                  <c:v>77.938888888888883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44096"/>
        <c:axId val="94645632"/>
      </c:scatterChart>
      <c:valAx>
        <c:axId val="94635904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4642176"/>
        <c:crosses val="autoZero"/>
        <c:crossBetween val="midCat"/>
        <c:majorUnit val="1"/>
      </c:valAx>
      <c:valAx>
        <c:axId val="946421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4635904"/>
        <c:crosses val="autoZero"/>
        <c:crossBetween val="midCat"/>
        <c:majorUnit val="20"/>
      </c:valAx>
      <c:valAx>
        <c:axId val="94644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94645632"/>
        <c:crosses val="autoZero"/>
        <c:crossBetween val="midCat"/>
      </c:valAx>
      <c:valAx>
        <c:axId val="94645632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Avg</a:t>
                </a:r>
                <a:r>
                  <a:rPr lang="en-US" baseline="0"/>
                  <a:t> Wt</a:t>
                </a:r>
                <a:endParaRPr lang="en-US"/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4644096"/>
        <c:crosses val="max"/>
        <c:crossBetween val="midCat"/>
      </c:valAx>
    </c:plotArea>
    <c:legend>
      <c:legendPos val="r"/>
      <c:layout>
        <c:manualLayout>
          <c:xMode val="edge"/>
          <c:yMode val="edge"/>
          <c:x val="0.78125"/>
          <c:y val="0.53710340020324998"/>
          <c:w val="0.199519230769231"/>
          <c:h val="0.16961160006418399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Squat (4 day comp)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Calcs'!$U$120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Calcs'!$V$119:$Z$119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Calcs'!$V$120:$Z$120</c:f>
              <c:numCache>
                <c:formatCode>0</c:formatCode>
                <c:ptCount val="5"/>
                <c:pt idx="0">
                  <c:v>8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Calcs'!$U$121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Calcs'!$V$119:$Z$119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Calcs'!$V$121:$Z$121</c:f>
              <c:numCache>
                <c:formatCode>0</c:formatCode>
                <c:ptCount val="5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Calcs'!$U$122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Calcs'!$V$119:$Z$119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Calcs'!$V$122:$Z$122</c:f>
              <c:numCache>
                <c:formatCode>0</c:formatCode>
                <c:ptCount val="5"/>
                <c:pt idx="0">
                  <c:v>6</c:v>
                </c:pt>
                <c:pt idx="1">
                  <c:v>12</c:v>
                </c:pt>
                <c:pt idx="2">
                  <c:v>7</c:v>
                </c:pt>
                <c:pt idx="3">
                  <c:v>10</c:v>
                </c:pt>
                <c:pt idx="4">
                  <c:v>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Calcs'!$U$123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Calcs'!$V$119:$Z$119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Calcs'!$V$123:$Z$123</c:f>
              <c:numCache>
                <c:formatCode>0</c:formatCode>
                <c:ptCount val="5"/>
                <c:pt idx="0">
                  <c:v>19</c:v>
                </c:pt>
                <c:pt idx="1">
                  <c:v>2</c:v>
                </c:pt>
                <c:pt idx="2">
                  <c:v>12</c:v>
                </c:pt>
                <c:pt idx="3">
                  <c:v>8</c:v>
                </c:pt>
                <c:pt idx="4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Calcs'!$U$124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Calcs'!$V$119:$Z$119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Calcs'!$V$124:$Z$124</c:f>
              <c:numCache>
                <c:formatCode>0</c:formatCode>
                <c:ptCount val="5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94400"/>
        <c:axId val="94700672"/>
      </c:scatterChart>
      <c:valAx>
        <c:axId val="94694400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4700672"/>
        <c:crosses val="autoZero"/>
        <c:crossBetween val="midCat"/>
        <c:majorUnit val="1"/>
      </c:valAx>
      <c:valAx>
        <c:axId val="947006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layout/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46944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717072934792499"/>
          <c:y val="0.35915492957746498"/>
          <c:w val="0.176886996157084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Bench</a:t>
            </a:r>
            <a:r>
              <a:rPr lang="en-US" baseline="0"/>
              <a:t> </a:t>
            </a:r>
            <a:r>
              <a:rPr lang="en-US" sz="1800" b="1" i="0" baseline="0">
                <a:effectLst/>
              </a:rPr>
              <a:t>(4 day comp)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Calcs'!$AC$120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Calcs'!$AD$119:$AH$119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Calcs'!$AD$120:$AH$120</c:f>
              <c:numCache>
                <c:formatCode>0</c:formatCode>
                <c:ptCount val="5"/>
                <c:pt idx="0">
                  <c:v>18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Calcs'!$AC$121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Calcs'!$AD$119:$AH$119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Calcs'!$AD$121:$AH$121</c:f>
              <c:numCache>
                <c:formatCode>0</c:formatCode>
                <c:ptCount val="5"/>
                <c:pt idx="0">
                  <c:v>15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6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Calcs'!$AC$122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Calcs'!$AD$119:$AH$119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Calcs'!$AD$122:$AH$122</c:f>
              <c:numCache>
                <c:formatCode>0</c:formatCode>
                <c:ptCount val="5"/>
                <c:pt idx="0">
                  <c:v>12</c:v>
                </c:pt>
                <c:pt idx="1">
                  <c:v>23</c:v>
                </c:pt>
                <c:pt idx="2">
                  <c:v>9</c:v>
                </c:pt>
                <c:pt idx="3">
                  <c:v>15</c:v>
                </c:pt>
                <c:pt idx="4">
                  <c:v>13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Calcs'!$AC$123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Calcs'!$AD$119:$AH$119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Calcs'!$AD$123:$AH$123</c:f>
              <c:numCache>
                <c:formatCode>0</c:formatCode>
                <c:ptCount val="5"/>
                <c:pt idx="0">
                  <c:v>40</c:v>
                </c:pt>
                <c:pt idx="1">
                  <c:v>2</c:v>
                </c:pt>
                <c:pt idx="2">
                  <c:v>29</c:v>
                </c:pt>
                <c:pt idx="3">
                  <c:v>11</c:v>
                </c:pt>
                <c:pt idx="4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Calcs'!$AC$124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Calcs'!$AD$119:$AH$119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Calcs'!$AD$124:$AH$124</c:f>
              <c:numCache>
                <c:formatCode>0</c:formatCode>
                <c:ptCount val="5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740864"/>
        <c:axId val="94742784"/>
      </c:scatterChart>
      <c:valAx>
        <c:axId val="94740864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94742784"/>
        <c:crosses val="autoZero"/>
        <c:crossBetween val="midCat"/>
        <c:majorUnit val="1"/>
      </c:valAx>
      <c:valAx>
        <c:axId val="94742784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947408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227240025003798"/>
          <c:y val="0.35915492957746498"/>
          <c:w val="0.18115984761814899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Deadlift </a:t>
            </a:r>
            <a:r>
              <a:rPr lang="en-US" sz="1800" b="1" i="0" baseline="0">
                <a:effectLst/>
              </a:rPr>
              <a:t>(4 day comp)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Calcs'!$AK$30</c:f>
              <c:strCache>
                <c:ptCount val="1"/>
                <c:pt idx="0">
                  <c:v>50-59</c:v>
                </c:pt>
              </c:strCache>
            </c:strRef>
          </c:tx>
          <c:marker>
            <c:symbol val="none"/>
          </c:marker>
          <c:xVal>
            <c:strRef>
              <c:f>'Volume Calcs'!$AL$119:$AP$119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Calcs'!$AL$120:$AP$120</c:f>
              <c:numCache>
                <c:formatCode>0</c:formatCode>
                <c:ptCount val="5"/>
                <c:pt idx="0">
                  <c:v>6</c:v>
                </c:pt>
                <c:pt idx="1">
                  <c:v>6</c:v>
                </c:pt>
                <c:pt idx="2">
                  <c:v>9</c:v>
                </c:pt>
                <c:pt idx="3">
                  <c:v>2</c:v>
                </c:pt>
                <c:pt idx="4">
                  <c:v>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Calcs'!$AK$31</c:f>
              <c:strCache>
                <c:ptCount val="1"/>
                <c:pt idx="0">
                  <c:v>60-69</c:v>
                </c:pt>
              </c:strCache>
            </c:strRef>
          </c:tx>
          <c:marker>
            <c:symbol val="none"/>
          </c:marker>
          <c:xVal>
            <c:strRef>
              <c:f>'Volume Calcs'!$AL$119:$AP$119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Calcs'!$AL$121:$AP$121</c:f>
              <c:numCache>
                <c:formatCode>0</c:formatCode>
                <c:ptCount val="5"/>
                <c:pt idx="0">
                  <c:v>9</c:v>
                </c:pt>
                <c:pt idx="1">
                  <c:v>6</c:v>
                </c:pt>
                <c:pt idx="2">
                  <c:v>9</c:v>
                </c:pt>
                <c:pt idx="3">
                  <c:v>2</c:v>
                </c:pt>
                <c:pt idx="4">
                  <c:v>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Calcs'!$AK$32</c:f>
              <c:strCache>
                <c:ptCount val="1"/>
                <c:pt idx="0">
                  <c:v>70-79</c:v>
                </c:pt>
              </c:strCache>
            </c:strRef>
          </c:tx>
          <c:marker>
            <c:symbol val="none"/>
          </c:marker>
          <c:xVal>
            <c:strRef>
              <c:f>'Volume Calcs'!$AL$119:$AP$119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Calcs'!$AL$122:$AP$122</c:f>
              <c:numCache>
                <c:formatCode>0</c:formatCode>
                <c:ptCount val="5"/>
                <c:pt idx="0">
                  <c:v>10</c:v>
                </c:pt>
                <c:pt idx="1">
                  <c:v>11</c:v>
                </c:pt>
                <c:pt idx="2">
                  <c:v>15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'Volume Calcs'!$AK$33</c:f>
              <c:strCache>
                <c:ptCount val="1"/>
                <c:pt idx="0">
                  <c:v>80-89</c:v>
                </c:pt>
              </c:strCache>
            </c:strRef>
          </c:tx>
          <c:marker>
            <c:symbol val="none"/>
          </c:marker>
          <c:xVal>
            <c:strRef>
              <c:f>'Volume Calcs'!$AL$119:$AP$119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Calcs'!$AL$123:$AP$123</c:f>
              <c:numCache>
                <c:formatCode>0</c:formatCode>
                <c:ptCount val="5"/>
                <c:pt idx="0">
                  <c:v>10</c:v>
                </c:pt>
                <c:pt idx="1">
                  <c:v>2</c:v>
                </c:pt>
                <c:pt idx="2">
                  <c:v>14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'Volume Calcs'!$AK$34</c:f>
              <c:strCache>
                <c:ptCount val="1"/>
                <c:pt idx="0">
                  <c:v>90+</c:v>
                </c:pt>
              </c:strCache>
            </c:strRef>
          </c:tx>
          <c:marker>
            <c:symbol val="none"/>
          </c:marker>
          <c:xVal>
            <c:strRef>
              <c:f>'Volume Calcs'!$AL$119:$AP$119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Calcs'!$AL$124:$AP$124</c:f>
              <c:numCache>
                <c:formatCode>0</c:formatCode>
                <c:ptCount val="5"/>
                <c:pt idx="0">
                  <c:v>3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112896"/>
        <c:axId val="106123264"/>
      </c:scatterChart>
      <c:valAx>
        <c:axId val="106112896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106123264"/>
        <c:crosses val="autoZero"/>
        <c:crossBetween val="midCat"/>
        <c:majorUnit val="1"/>
      </c:valAx>
      <c:valAx>
        <c:axId val="106123264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Lifts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crossAx val="10611289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498922235118598"/>
          <c:y val="0.35915492957746498"/>
          <c:w val="0.156908844533131"/>
          <c:h val="0.42253521126760601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Lift Distribution </a:t>
            </a:r>
            <a:r>
              <a:rPr lang="en-US" sz="1800" b="1" i="0" baseline="0">
                <a:effectLst/>
              </a:rPr>
              <a:t>(4 day comp)</a:t>
            </a:r>
            <a:endParaRPr lang="en-US">
              <a:effectLst/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 Calcs'!$AT$30</c:f>
              <c:strCache>
                <c:ptCount val="1"/>
                <c:pt idx="0">
                  <c:v>Squat</c:v>
                </c:pt>
              </c:strCache>
            </c:strRef>
          </c:tx>
          <c:marker>
            <c:symbol val="none"/>
          </c:marker>
          <c:xVal>
            <c:strRef>
              <c:f>'Volume Calcs'!$AU$119:$AY$119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Calcs'!$AU$120:$AY$120</c:f>
              <c:numCache>
                <c:formatCode>0.0%</c:formatCode>
                <c:ptCount val="5"/>
                <c:pt idx="0">
                  <c:v>0.24539877300613497</c:v>
                </c:pt>
                <c:pt idx="1">
                  <c:v>0.28301886792452829</c:v>
                </c:pt>
                <c:pt idx="2">
                  <c:v>0.23134328358208955</c:v>
                </c:pt>
                <c:pt idx="3">
                  <c:v>0.35714285714285715</c:v>
                </c:pt>
                <c:pt idx="4">
                  <c:v>0.17777777777777778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'Volume Calcs'!$AT$32</c:f>
              <c:strCache>
                <c:ptCount val="1"/>
                <c:pt idx="0">
                  <c:v>Deadlift</c:v>
                </c:pt>
              </c:strCache>
            </c:strRef>
          </c:tx>
          <c:marker>
            <c:symbol val="none"/>
          </c:marker>
          <c:xVal>
            <c:strRef>
              <c:f>'Volume Calcs'!$AU$119:$AY$119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Calcs'!$AU$122:$AY$122</c:f>
              <c:numCache>
                <c:formatCode>0.0%</c:formatCode>
                <c:ptCount val="5"/>
                <c:pt idx="0">
                  <c:v>0.23312883435582821</c:v>
                </c:pt>
                <c:pt idx="1">
                  <c:v>0.27358490566037735</c:v>
                </c:pt>
                <c:pt idx="2">
                  <c:v>0.35074626865671643</c:v>
                </c:pt>
                <c:pt idx="3">
                  <c:v>0.11904761904761904</c:v>
                </c:pt>
                <c:pt idx="4">
                  <c:v>0.26666666666666666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'Volume Calcs'!$AT$31</c:f>
              <c:strCache>
                <c:ptCount val="1"/>
                <c:pt idx="0">
                  <c:v>Bench</c:v>
                </c:pt>
              </c:strCache>
            </c:strRef>
          </c:tx>
          <c:marker>
            <c:symbol val="none"/>
          </c:marker>
          <c:xVal>
            <c:strRef>
              <c:f>'Volume Calcs'!$AU$119:$AY$119</c:f>
              <c:strCache>
                <c:ptCount val="5"/>
                <c:pt idx="0">
                  <c:v>Week 1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</c:strCache>
            </c:strRef>
          </c:xVal>
          <c:yVal>
            <c:numRef>
              <c:f>'Volume Calcs'!$AU$121:$AY$121</c:f>
              <c:numCache>
                <c:formatCode>0.0%</c:formatCode>
                <c:ptCount val="5"/>
                <c:pt idx="0">
                  <c:v>0.5214723926380368</c:v>
                </c:pt>
                <c:pt idx="1">
                  <c:v>0.44339622641509435</c:v>
                </c:pt>
                <c:pt idx="2">
                  <c:v>0.41791044776119401</c:v>
                </c:pt>
                <c:pt idx="3">
                  <c:v>0.52380952380952384</c:v>
                </c:pt>
                <c:pt idx="4">
                  <c:v>0.55555555555555558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166144"/>
        <c:axId val="105840640"/>
      </c:scatterChart>
      <c:valAx>
        <c:axId val="106166144"/>
        <c:scaling>
          <c:orientation val="minMax"/>
          <c:max val="5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Week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da-DK"/>
          </a:p>
        </c:txPr>
        <c:crossAx val="105840640"/>
        <c:crosses val="autoZero"/>
        <c:crossBetween val="midCat"/>
        <c:majorUnit val="1"/>
      </c:valAx>
      <c:valAx>
        <c:axId val="10584064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%</a:t>
                </a:r>
                <a:r>
                  <a:rPr lang="en-US" baseline="0"/>
                  <a:t> Total Lifts</a:t>
                </a:r>
                <a:endParaRPr lang="en-US"/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crossAx val="1061661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9156999182385201"/>
          <c:y val="0.44169687516714601"/>
          <c:w val="0.18501192116592999"/>
          <c:h val="0.254417400096276"/>
        </c:manualLayout>
      </c:layout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10</xdr:row>
      <xdr:rowOff>47625</xdr:rowOff>
    </xdr:from>
    <xdr:to>
      <xdr:col>12</xdr:col>
      <xdr:colOff>0</xdr:colOff>
      <xdr:row>26</xdr:row>
      <xdr:rowOff>152400</xdr:rowOff>
    </xdr:to>
    <xdr:graphicFrame macro="">
      <xdr:nvGraphicFramePr>
        <xdr:cNvPr id="1025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28575</xdr:colOff>
      <xdr:row>8</xdr:row>
      <xdr:rowOff>152400</xdr:rowOff>
    </xdr:from>
    <xdr:to>
      <xdr:col>25</xdr:col>
      <xdr:colOff>762000</xdr:colOff>
      <xdr:row>25</xdr:row>
      <xdr:rowOff>104775</xdr:rowOff>
    </xdr:to>
    <xdr:graphicFrame macro="">
      <xdr:nvGraphicFramePr>
        <xdr:cNvPr id="10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0</xdr:colOff>
      <xdr:row>9</xdr:row>
      <xdr:rowOff>0</xdr:rowOff>
    </xdr:from>
    <xdr:to>
      <xdr:col>34</xdr:col>
      <xdr:colOff>0</xdr:colOff>
      <xdr:row>25</xdr:row>
      <xdr:rowOff>114300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0</xdr:colOff>
      <xdr:row>9</xdr:row>
      <xdr:rowOff>0</xdr:rowOff>
    </xdr:from>
    <xdr:to>
      <xdr:col>41</xdr:col>
      <xdr:colOff>762000</xdr:colOff>
      <xdr:row>25</xdr:row>
      <xdr:rowOff>114300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45</xdr:col>
      <xdr:colOff>0</xdr:colOff>
      <xdr:row>9</xdr:row>
      <xdr:rowOff>0</xdr:rowOff>
    </xdr:from>
    <xdr:to>
      <xdr:col>51</xdr:col>
      <xdr:colOff>0</xdr:colOff>
      <xdr:row>25</xdr:row>
      <xdr:rowOff>104775</xdr:rowOff>
    </xdr:to>
    <xdr:graphicFrame macro="">
      <xdr:nvGraphicFramePr>
        <xdr:cNvPr id="102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28575</xdr:colOff>
      <xdr:row>40</xdr:row>
      <xdr:rowOff>47625</xdr:rowOff>
    </xdr:from>
    <xdr:to>
      <xdr:col>12</xdr:col>
      <xdr:colOff>28575</xdr:colOff>
      <xdr:row>56</xdr:row>
      <xdr:rowOff>152400</xdr:rowOff>
    </xdr:to>
    <xdr:graphicFrame macro="">
      <xdr:nvGraphicFramePr>
        <xdr:cNvPr id="1030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28575</xdr:colOff>
      <xdr:row>38</xdr:row>
      <xdr:rowOff>152400</xdr:rowOff>
    </xdr:from>
    <xdr:to>
      <xdr:col>27</xdr:col>
      <xdr:colOff>733425</xdr:colOff>
      <xdr:row>55</xdr:row>
      <xdr:rowOff>104775</xdr:rowOff>
    </xdr:to>
    <xdr:graphicFrame macro="">
      <xdr:nvGraphicFramePr>
        <xdr:cNvPr id="103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28</xdr:col>
      <xdr:colOff>0</xdr:colOff>
      <xdr:row>39</xdr:row>
      <xdr:rowOff>0</xdr:rowOff>
    </xdr:from>
    <xdr:to>
      <xdr:col>35</xdr:col>
      <xdr:colOff>885825</xdr:colOff>
      <xdr:row>55</xdr:row>
      <xdr:rowOff>114300</xdr:rowOff>
    </xdr:to>
    <xdr:graphicFrame macro="">
      <xdr:nvGraphicFramePr>
        <xdr:cNvPr id="103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36</xdr:col>
      <xdr:colOff>0</xdr:colOff>
      <xdr:row>39</xdr:row>
      <xdr:rowOff>0</xdr:rowOff>
    </xdr:from>
    <xdr:to>
      <xdr:col>43</xdr:col>
      <xdr:colOff>762000</xdr:colOff>
      <xdr:row>55</xdr:row>
      <xdr:rowOff>114300</xdr:rowOff>
    </xdr:to>
    <xdr:graphicFrame macro="">
      <xdr:nvGraphicFramePr>
        <xdr:cNvPr id="103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45</xdr:col>
      <xdr:colOff>0</xdr:colOff>
      <xdr:row>39</xdr:row>
      <xdr:rowOff>0</xdr:rowOff>
    </xdr:from>
    <xdr:to>
      <xdr:col>52</xdr:col>
      <xdr:colOff>752475</xdr:colOff>
      <xdr:row>55</xdr:row>
      <xdr:rowOff>104775</xdr:rowOff>
    </xdr:to>
    <xdr:graphicFrame macro="">
      <xdr:nvGraphicFramePr>
        <xdr:cNvPr id="103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28575</xdr:colOff>
      <xdr:row>70</xdr:row>
      <xdr:rowOff>124929</xdr:rowOff>
    </xdr:from>
    <xdr:to>
      <xdr:col>12</xdr:col>
      <xdr:colOff>28575</xdr:colOff>
      <xdr:row>87</xdr:row>
      <xdr:rowOff>64052</xdr:rowOff>
    </xdr:to>
    <xdr:graphicFrame macro="">
      <xdr:nvGraphicFramePr>
        <xdr:cNvPr id="1035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20</xdr:col>
      <xdr:colOff>28575</xdr:colOff>
      <xdr:row>68</xdr:row>
      <xdr:rowOff>152400</xdr:rowOff>
    </xdr:from>
    <xdr:to>
      <xdr:col>26</xdr:col>
      <xdr:colOff>762000</xdr:colOff>
      <xdr:row>85</xdr:row>
      <xdr:rowOff>104775</xdr:rowOff>
    </xdr:to>
    <xdr:graphicFrame macro="">
      <xdr:nvGraphicFramePr>
        <xdr:cNvPr id="103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28</xdr:col>
      <xdr:colOff>0</xdr:colOff>
      <xdr:row>69</xdr:row>
      <xdr:rowOff>0</xdr:rowOff>
    </xdr:from>
    <xdr:to>
      <xdr:col>35</xdr:col>
      <xdr:colOff>0</xdr:colOff>
      <xdr:row>85</xdr:row>
      <xdr:rowOff>114300</xdr:rowOff>
    </xdr:to>
    <xdr:graphicFrame macro="">
      <xdr:nvGraphicFramePr>
        <xdr:cNvPr id="103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36</xdr:col>
      <xdr:colOff>0</xdr:colOff>
      <xdr:row>69</xdr:row>
      <xdr:rowOff>0</xdr:rowOff>
    </xdr:from>
    <xdr:to>
      <xdr:col>43</xdr:col>
      <xdr:colOff>9525</xdr:colOff>
      <xdr:row>85</xdr:row>
      <xdr:rowOff>114300</xdr:rowOff>
    </xdr:to>
    <xdr:graphicFrame macro="">
      <xdr:nvGraphicFramePr>
        <xdr:cNvPr id="103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45</xdr:col>
      <xdr:colOff>0</xdr:colOff>
      <xdr:row>69</xdr:row>
      <xdr:rowOff>0</xdr:rowOff>
    </xdr:from>
    <xdr:to>
      <xdr:col>52</xdr:col>
      <xdr:colOff>0</xdr:colOff>
      <xdr:row>85</xdr:row>
      <xdr:rowOff>104775</xdr:rowOff>
    </xdr:to>
    <xdr:graphicFrame macro="">
      <xdr:nvGraphicFramePr>
        <xdr:cNvPr id="103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28575</xdr:colOff>
      <xdr:row>100</xdr:row>
      <xdr:rowOff>47625</xdr:rowOff>
    </xdr:from>
    <xdr:to>
      <xdr:col>12</xdr:col>
      <xdr:colOff>28575</xdr:colOff>
      <xdr:row>116</xdr:row>
      <xdr:rowOff>152400</xdr:rowOff>
    </xdr:to>
    <xdr:graphicFrame macro="">
      <xdr:nvGraphicFramePr>
        <xdr:cNvPr id="1040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20</xdr:col>
      <xdr:colOff>28575</xdr:colOff>
      <xdr:row>98</xdr:row>
      <xdr:rowOff>152400</xdr:rowOff>
    </xdr:from>
    <xdr:to>
      <xdr:col>27</xdr:col>
      <xdr:colOff>0</xdr:colOff>
      <xdr:row>115</xdr:row>
      <xdr:rowOff>104775</xdr:rowOff>
    </xdr:to>
    <xdr:graphicFrame macro="">
      <xdr:nvGraphicFramePr>
        <xdr:cNvPr id="10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28</xdr:col>
      <xdr:colOff>0</xdr:colOff>
      <xdr:row>99</xdr:row>
      <xdr:rowOff>0</xdr:rowOff>
    </xdr:from>
    <xdr:to>
      <xdr:col>35</xdr:col>
      <xdr:colOff>0</xdr:colOff>
      <xdr:row>115</xdr:row>
      <xdr:rowOff>114300</xdr:rowOff>
    </xdr:to>
    <xdr:graphicFrame macro="">
      <xdr:nvGraphicFramePr>
        <xdr:cNvPr id="104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36</xdr:col>
      <xdr:colOff>0</xdr:colOff>
      <xdr:row>99</xdr:row>
      <xdr:rowOff>0</xdr:rowOff>
    </xdr:from>
    <xdr:to>
      <xdr:col>43</xdr:col>
      <xdr:colOff>0</xdr:colOff>
      <xdr:row>115</xdr:row>
      <xdr:rowOff>114300</xdr:rowOff>
    </xdr:to>
    <xdr:graphicFrame macro="">
      <xdr:nvGraphicFramePr>
        <xdr:cNvPr id="104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45</xdr:col>
      <xdr:colOff>0</xdr:colOff>
      <xdr:row>99</xdr:row>
      <xdr:rowOff>0</xdr:rowOff>
    </xdr:from>
    <xdr:to>
      <xdr:col>51</xdr:col>
      <xdr:colOff>762000</xdr:colOff>
      <xdr:row>115</xdr:row>
      <xdr:rowOff>104775</xdr:rowOff>
    </xdr:to>
    <xdr:graphicFrame macro="">
      <xdr:nvGraphicFramePr>
        <xdr:cNvPr id="10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Views>
    <sheetView zoomScale="200" zoomScaleNormal="200" zoomScalePageLayoutView="200" workbookViewId="0">
      <selection activeCell="B5" sqref="B5"/>
    </sheetView>
  </sheetViews>
  <sheetFormatPr defaultColWidth="8.7109375" defaultRowHeight="12.75"/>
  <cols>
    <col min="2" max="5" width="11.42578125" style="1" customWidth="1"/>
    <col min="7" max="10" width="9.140625" style="2" customWidth="1"/>
    <col min="26" max="26" width="0" hidden="1" customWidth="1"/>
  </cols>
  <sheetData>
    <row r="1" spans="1:26">
      <c r="A1" s="3" t="s">
        <v>0</v>
      </c>
      <c r="Z1" t="s">
        <v>1</v>
      </c>
    </row>
    <row r="2" spans="1:26">
      <c r="A2" t="s">
        <v>2</v>
      </c>
      <c r="B2" s="1">
        <v>200</v>
      </c>
      <c r="C2" s="2"/>
    </row>
    <row r="3" spans="1:26">
      <c r="A3" t="s">
        <v>3</v>
      </c>
      <c r="B3" s="1">
        <v>85</v>
      </c>
    </row>
    <row r="4" spans="1:26">
      <c r="A4" t="s">
        <v>4</v>
      </c>
      <c r="B4" s="1">
        <v>160</v>
      </c>
    </row>
  </sheetData>
  <sheetProtection selectLockedCells="1" selectUnlockedCells="1"/>
  <phoneticPr fontId="10" type="noConversion"/>
  <pageMargins left="0.75" right="0.75" top="1" bottom="1" header="0.51180555555555551" footer="0.5118055555555555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138"/>
  <sheetViews>
    <sheetView topLeftCell="A94" zoomScale="115" zoomScaleNormal="85" zoomScalePageLayoutView="85" workbookViewId="0">
      <selection activeCell="B71" sqref="B71"/>
    </sheetView>
  </sheetViews>
  <sheetFormatPr defaultColWidth="8.7109375" defaultRowHeight="12.75"/>
  <cols>
    <col min="1" max="1" width="14.5703125" customWidth="1"/>
    <col min="2" max="4" width="9.85546875" style="1" customWidth="1"/>
    <col min="5" max="5" width="10" style="1" customWidth="1"/>
    <col min="6" max="7" width="8.85546875" style="1" hidden="1" customWidth="1"/>
    <col min="8" max="8" width="8.5703125" style="1" hidden="1" customWidth="1"/>
    <col min="9" max="9" width="9" style="1" hidden="1" customWidth="1"/>
    <col min="10" max="10" width="10" style="1" hidden="1" customWidth="1"/>
    <col min="11" max="11" width="9.85546875" style="1" customWidth="1"/>
    <col min="12" max="12" width="9.85546875" customWidth="1"/>
    <col min="13" max="13" width="10.42578125" style="4" customWidth="1"/>
    <col min="14" max="15" width="9.85546875" style="4" customWidth="1"/>
    <col min="16" max="16" width="0.140625" customWidth="1"/>
    <col min="17" max="18" width="8.7109375" hidden="1" customWidth="1"/>
    <col min="19" max="19" width="0.140625" hidden="1" customWidth="1"/>
    <col min="20" max="20" width="4" customWidth="1"/>
    <col min="32" max="32" width="7.28515625" customWidth="1"/>
    <col min="33" max="35" width="8.5703125" customWidth="1"/>
    <col min="36" max="36" width="10.28515625" customWidth="1"/>
  </cols>
  <sheetData>
    <row r="1" spans="1:53">
      <c r="A1" s="3" t="s">
        <v>5</v>
      </c>
    </row>
    <row r="2" spans="1:53">
      <c r="A2" s="3"/>
    </row>
    <row r="3" spans="1:53">
      <c r="A3" s="3"/>
    </row>
    <row r="4" spans="1:53">
      <c r="A4" s="3"/>
    </row>
    <row r="5" spans="1:53">
      <c r="A5" s="3"/>
    </row>
    <row r="6" spans="1:53">
      <c r="A6" s="7"/>
      <c r="B6" s="214"/>
      <c r="C6" s="114" t="s">
        <v>140</v>
      </c>
      <c r="D6" s="114"/>
      <c r="E6" s="114"/>
      <c r="F6" s="114"/>
      <c r="G6" s="114"/>
      <c r="H6" s="114"/>
      <c r="I6" s="114"/>
      <c r="J6" s="114"/>
      <c r="K6" s="114"/>
      <c r="L6" s="113"/>
      <c r="M6" s="10"/>
      <c r="N6" s="10"/>
      <c r="O6" s="10"/>
      <c r="U6" s="94" t="s">
        <v>55</v>
      </c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113"/>
      <c r="AR6" s="113"/>
      <c r="AT6" s="95" t="s">
        <v>56</v>
      </c>
      <c r="AU6" s="95"/>
      <c r="AV6" s="95"/>
      <c r="AW6" s="95"/>
      <c r="AX6" s="95"/>
      <c r="AY6" s="95"/>
      <c r="AZ6" s="95"/>
      <c r="BA6" s="95"/>
    </row>
    <row r="7" spans="1:53">
      <c r="A7" s="3"/>
    </row>
    <row r="10" spans="1:53">
      <c r="B10" s="214" t="s">
        <v>137</v>
      </c>
    </row>
    <row r="25" spans="1:52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M25" s="10"/>
      <c r="N25" s="10"/>
      <c r="O25" s="10"/>
    </row>
    <row r="26" spans="1:52">
      <c r="U26" s="3"/>
      <c r="V26" s="10"/>
      <c r="W26" s="10"/>
      <c r="X26" s="10"/>
      <c r="Y26" s="10"/>
      <c r="Z26" s="10"/>
      <c r="AA26" s="10"/>
      <c r="AB26" s="10"/>
      <c r="AC26" s="3"/>
      <c r="AD26" s="10"/>
      <c r="AE26" s="10"/>
      <c r="AF26" s="10"/>
      <c r="AG26" s="10"/>
      <c r="AH26" s="10"/>
      <c r="AI26" s="10"/>
      <c r="AJ26" s="10"/>
      <c r="AK26" s="3"/>
      <c r="AL26" s="10"/>
      <c r="AM26" s="10"/>
      <c r="AN26" s="10"/>
      <c r="AO26" s="10"/>
      <c r="AP26" s="10"/>
      <c r="AQ26" s="10"/>
      <c r="AR26" s="10"/>
    </row>
    <row r="27" spans="1:52">
      <c r="A27" s="3"/>
      <c r="B27" s="5"/>
      <c r="M27" s="6"/>
    </row>
    <row r="28" spans="1:52">
      <c r="G28" s="5" t="s">
        <v>6</v>
      </c>
      <c r="U28" s="3" t="s">
        <v>2</v>
      </c>
      <c r="V28" s="3"/>
      <c r="W28" s="3"/>
      <c r="X28" s="3"/>
      <c r="Y28" s="3"/>
      <c r="Z28" s="3"/>
      <c r="AA28" s="3"/>
      <c r="AB28" s="3"/>
      <c r="AC28" s="3" t="s">
        <v>3</v>
      </c>
      <c r="AD28" s="3"/>
      <c r="AE28" s="3"/>
      <c r="AF28" s="3"/>
      <c r="AG28" s="3"/>
      <c r="AH28" s="3"/>
      <c r="AI28" s="3"/>
      <c r="AJ28" s="3"/>
      <c r="AK28" s="3" t="s">
        <v>4</v>
      </c>
      <c r="AL28" s="3"/>
      <c r="AM28" s="3"/>
      <c r="AN28" s="3"/>
      <c r="AO28" s="3"/>
      <c r="AP28" s="3"/>
      <c r="AQ28" s="3"/>
      <c r="AT28" s="3"/>
      <c r="AU28" s="3"/>
      <c r="AV28" s="3"/>
      <c r="AW28" s="3"/>
      <c r="AX28" s="3"/>
      <c r="AY28" s="3"/>
      <c r="AZ28" s="3"/>
    </row>
    <row r="29" spans="1:52">
      <c r="A29" s="7" t="s">
        <v>58</v>
      </c>
      <c r="B29" s="8" t="s">
        <v>2</v>
      </c>
      <c r="C29" s="8" t="s">
        <v>3</v>
      </c>
      <c r="D29" s="8" t="s">
        <v>7</v>
      </c>
      <c r="E29" s="8" t="s">
        <v>47</v>
      </c>
      <c r="G29" s="8" t="s">
        <v>2</v>
      </c>
      <c r="H29" s="8" t="s">
        <v>3</v>
      </c>
      <c r="I29" s="8" t="s">
        <v>7</v>
      </c>
      <c r="K29" s="8" t="s">
        <v>57</v>
      </c>
      <c r="M29" s="8" t="s">
        <v>2</v>
      </c>
      <c r="N29" s="8" t="s">
        <v>3</v>
      </c>
      <c r="O29" s="8" t="s">
        <v>7</v>
      </c>
      <c r="U29" s="3" t="s">
        <v>12</v>
      </c>
      <c r="V29" s="7" t="s">
        <v>49</v>
      </c>
      <c r="W29" s="7" t="s">
        <v>51</v>
      </c>
      <c r="X29" s="7" t="s">
        <v>52</v>
      </c>
      <c r="Y29" s="7" t="s">
        <v>53</v>
      </c>
      <c r="Z29" s="7" t="s">
        <v>50</v>
      </c>
      <c r="AA29" s="7"/>
      <c r="AC29" s="3" t="s">
        <v>12</v>
      </c>
      <c r="AD29" s="7" t="s">
        <v>49</v>
      </c>
      <c r="AE29" s="7" t="s">
        <v>51</v>
      </c>
      <c r="AF29" s="7" t="s">
        <v>52</v>
      </c>
      <c r="AG29" s="7" t="s">
        <v>53</v>
      </c>
      <c r="AH29" s="7" t="s">
        <v>50</v>
      </c>
      <c r="AI29" s="7"/>
      <c r="AK29" s="3" t="s">
        <v>12</v>
      </c>
      <c r="AL29" s="7" t="s">
        <v>49</v>
      </c>
      <c r="AM29" s="7" t="s">
        <v>51</v>
      </c>
      <c r="AN29" s="7" t="s">
        <v>52</v>
      </c>
      <c r="AO29" s="7" t="s">
        <v>53</v>
      </c>
      <c r="AP29" s="7" t="s">
        <v>50</v>
      </c>
      <c r="AQ29" s="7"/>
      <c r="AT29" s="3" t="s">
        <v>54</v>
      </c>
      <c r="AU29" s="7" t="s">
        <v>49</v>
      </c>
      <c r="AV29" s="7" t="s">
        <v>51</v>
      </c>
      <c r="AW29" s="7" t="s">
        <v>52</v>
      </c>
      <c r="AX29" s="7" t="s">
        <v>53</v>
      </c>
      <c r="AY29" s="7" t="s">
        <v>50</v>
      </c>
      <c r="AZ29" s="7"/>
    </row>
    <row r="30" spans="1:52">
      <c r="A30" s="7">
        <v>1</v>
      </c>
      <c r="B30" s="9">
        <f>'4 day Prep'!G64</f>
        <v>52</v>
      </c>
      <c r="C30" s="9">
        <f>'4 day Prep'!I64</f>
        <v>105</v>
      </c>
      <c r="D30" s="9">
        <f>'4 day Prep'!K64</f>
        <v>61</v>
      </c>
      <c r="E30" s="9">
        <f>SUM(B30:D30)</f>
        <v>218</v>
      </c>
      <c r="F30" s="9"/>
      <c r="G30" s="9">
        <f>'4 day Prep'!H64</f>
        <v>6020</v>
      </c>
      <c r="H30" s="9">
        <f>'4 day Prep'!J64</f>
        <v>6069</v>
      </c>
      <c r="I30" s="9">
        <f>'4 day Prep'!L64</f>
        <v>6528</v>
      </c>
      <c r="J30" s="9">
        <f>SUM(G30:I30)</f>
        <v>18617</v>
      </c>
      <c r="K30" s="9">
        <f>J30/E30</f>
        <v>85.399082568807344</v>
      </c>
      <c r="M30" s="10">
        <f>G30/B30/Max!B2</f>
        <v>0.5788461538461539</v>
      </c>
      <c r="N30" s="10">
        <f>H30/C30/Max!B3</f>
        <v>0.67999999999999994</v>
      </c>
      <c r="O30" s="10">
        <f>I30/D30/Max!B4</f>
        <v>0.66885245901639345</v>
      </c>
      <c r="U30" s="3" t="s">
        <v>42</v>
      </c>
      <c r="V30" s="9">
        <f>'4 day Prep'!$M$64</f>
        <v>18</v>
      </c>
      <c r="W30" s="9">
        <f>'4 day Prep'!$M$117</f>
        <v>21</v>
      </c>
      <c r="X30" s="9">
        <f>'4 day Prep'!$M$185</f>
        <v>21</v>
      </c>
      <c r="Y30" s="9">
        <f>'4 day Prep'!$M$254</f>
        <v>23</v>
      </c>
      <c r="Z30" s="9">
        <f t="shared" ref="Z30:Z35" si="0">SUM(V30:Y30)</f>
        <v>83</v>
      </c>
      <c r="AA30" s="9"/>
      <c r="AC30" s="3" t="s">
        <v>42</v>
      </c>
      <c r="AD30" s="9">
        <f>'4 day Prep'!$R$64</f>
        <v>15</v>
      </c>
      <c r="AE30" s="9">
        <f>'4 day Prep'!$R$117</f>
        <v>12</v>
      </c>
      <c r="AF30" s="9">
        <f>'4 day Prep'!$R$185</f>
        <v>21</v>
      </c>
      <c r="AG30" s="9">
        <f>'4 day Prep'!$R$254</f>
        <v>19</v>
      </c>
      <c r="AH30" s="9">
        <f t="shared" ref="AH30:AH35" si="1">SUM(AD30:AG30)</f>
        <v>67</v>
      </c>
      <c r="AI30" s="9"/>
      <c r="AK30" s="3" t="s">
        <v>42</v>
      </c>
      <c r="AL30" s="9">
        <f>'4 day Prep'!$W$64</f>
        <v>12</v>
      </c>
      <c r="AM30" s="9">
        <f>'4 day Prep'!$W$117</f>
        <v>6</v>
      </c>
      <c r="AN30" s="9">
        <f>'4 day Prep'!$W$185</f>
        <v>9</v>
      </c>
      <c r="AO30" s="9">
        <f>'4 day Prep'!$W$254</f>
        <v>9</v>
      </c>
      <c r="AP30" s="9">
        <f t="shared" ref="AP30:AP35" si="2">SUM(AL30:AO30)</f>
        <v>36</v>
      </c>
      <c r="AQ30" s="9"/>
      <c r="AT30" t="s">
        <v>2</v>
      </c>
      <c r="AU30" s="93">
        <f>V35/(V35+AD35+AL35)</f>
        <v>0.20952380952380953</v>
      </c>
      <c r="AV30" s="93">
        <f>W35/(W35+AE35+AM35)</f>
        <v>0.27152317880794702</v>
      </c>
      <c r="AW30" s="93">
        <f>X35/(X35+AF35+AN35)</f>
        <v>0.20553359683794467</v>
      </c>
      <c r="AX30" s="93">
        <f>Y35/(Y35+AG35+AO35)</f>
        <v>0.23140495867768596</v>
      </c>
      <c r="AY30" s="93">
        <f>Z35/(Z35+AH35+AP35)</f>
        <v>0.22546728971962618</v>
      </c>
      <c r="AZ30" s="93"/>
    </row>
    <row r="31" spans="1:52">
      <c r="A31" s="7">
        <v>2</v>
      </c>
      <c r="B31" s="9">
        <f>'4 day Prep'!G117</f>
        <v>49</v>
      </c>
      <c r="C31" s="9">
        <f>'4 day Prep'!I117</f>
        <v>78</v>
      </c>
      <c r="D31" s="9">
        <f>'4 day Prep'!K117</f>
        <v>32</v>
      </c>
      <c r="E31" s="9">
        <f>SUM(B31:D31)</f>
        <v>159</v>
      </c>
      <c r="F31" s="9"/>
      <c r="G31" s="9">
        <f>'4 day Prep'!H117</f>
        <v>5610</v>
      </c>
      <c r="H31" s="9">
        <f>'4 day Prep'!J117</f>
        <v>4488</v>
      </c>
      <c r="I31" s="9">
        <f>'4 day Prep'!L117</f>
        <v>3400</v>
      </c>
      <c r="J31" s="9">
        <f>SUM(G31:I31)</f>
        <v>13498</v>
      </c>
      <c r="K31" s="9">
        <f>J31/E31</f>
        <v>84.893081761006286</v>
      </c>
      <c r="M31" s="10">
        <f>G31/B31/Max!B2</f>
        <v>0.57244897959183672</v>
      </c>
      <c r="N31" s="10">
        <f>H31/C31/Max!B3</f>
        <v>0.67692307692307696</v>
      </c>
      <c r="O31" s="10">
        <f>I31/D31/Max!B4</f>
        <v>0.6640625</v>
      </c>
      <c r="U31" s="3" t="s">
        <v>43</v>
      </c>
      <c r="V31" s="9">
        <f>'4 day Prep'!$N$64</f>
        <v>6</v>
      </c>
      <c r="W31" s="9">
        <f>'4 day Prep'!$N$117</f>
        <v>4</v>
      </c>
      <c r="X31" s="9">
        <f>'4 day Prep'!$N$185</f>
        <v>7</v>
      </c>
      <c r="Y31" s="9">
        <f>'4 day Prep'!$N$254</f>
        <v>7</v>
      </c>
      <c r="Z31" s="9">
        <f t="shared" si="0"/>
        <v>24</v>
      </c>
      <c r="AA31" s="9"/>
      <c r="AC31" s="3" t="s">
        <v>43</v>
      </c>
      <c r="AD31" s="9">
        <f>'4 day Prep'!$S$64</f>
        <v>16</v>
      </c>
      <c r="AE31" s="9">
        <f>'4 day Prep'!$S$117</f>
        <v>25</v>
      </c>
      <c r="AF31" s="9">
        <f>'4 day Prep'!$S$185</f>
        <v>52</v>
      </c>
      <c r="AG31" s="9">
        <f>'4 day Prep'!$S$254</f>
        <v>44</v>
      </c>
      <c r="AH31" s="9">
        <f t="shared" si="1"/>
        <v>137</v>
      </c>
      <c r="AI31" s="9"/>
      <c r="AK31" s="3" t="s">
        <v>43</v>
      </c>
      <c r="AL31" s="9">
        <f>'4 day Prep'!$X$64</f>
        <v>17</v>
      </c>
      <c r="AM31" s="9">
        <f>'4 day Prep'!$X$117</f>
        <v>6</v>
      </c>
      <c r="AN31" s="9">
        <f>'4 day Prep'!$X$185</f>
        <v>13</v>
      </c>
      <c r="AO31" s="9">
        <f>'4 day Prep'!$X$254</f>
        <v>12</v>
      </c>
      <c r="AP31" s="9">
        <f t="shared" si="2"/>
        <v>48</v>
      </c>
      <c r="AQ31" s="9"/>
      <c r="AT31" t="s">
        <v>3</v>
      </c>
      <c r="AU31" s="93">
        <f>AD35/(V35+AD35+AL35)</f>
        <v>0.5</v>
      </c>
      <c r="AV31" s="93">
        <f>AE35/(W35+AE35+AM35)</f>
        <v>0.51655629139072845</v>
      </c>
      <c r="AW31" s="93">
        <f>AF35/(X35+AF35+AN35)</f>
        <v>0.49802371541501977</v>
      </c>
      <c r="AX31" s="93">
        <f>AG35/(Y35+AG35+AO35)</f>
        <v>0.5</v>
      </c>
      <c r="AY31" s="93">
        <f>AH35/(Z35+AH35+AP35)</f>
        <v>0.50233644859813087</v>
      </c>
      <c r="AZ31" s="93"/>
    </row>
    <row r="32" spans="1:52">
      <c r="A32" s="7">
        <v>3</v>
      </c>
      <c r="B32" s="9">
        <f>'4 day Prep'!G185</f>
        <v>56</v>
      </c>
      <c r="C32" s="9">
        <f>'4 day Prep'!I185</f>
        <v>126</v>
      </c>
      <c r="D32" s="9">
        <f>'4 day Prep'!K185</f>
        <v>75</v>
      </c>
      <c r="E32" s="9">
        <f>SUM(B32:D32)</f>
        <v>257</v>
      </c>
      <c r="F32" s="9"/>
      <c r="G32" s="9">
        <f>'4 day Prep'!H185</f>
        <v>6990</v>
      </c>
      <c r="H32" s="9">
        <f>'4 day Prep'!J185</f>
        <v>7067.75</v>
      </c>
      <c r="I32" s="9">
        <f>'4 day Prep'!L185</f>
        <v>8352</v>
      </c>
      <c r="J32" s="9">
        <f>SUM(G32:I32)</f>
        <v>22409.75</v>
      </c>
      <c r="K32" s="9">
        <f>J32/E32</f>
        <v>87.197470817120617</v>
      </c>
      <c r="M32" s="10">
        <f>G32/B32/Max!B2</f>
        <v>0.62410714285714286</v>
      </c>
      <c r="N32" s="10">
        <f>H32/C32/Max!B3</f>
        <v>0.65992063492063491</v>
      </c>
      <c r="O32" s="10">
        <f>I32/D32/Max!B4</f>
        <v>0.69599999999999995</v>
      </c>
      <c r="U32" s="3" t="s">
        <v>44</v>
      </c>
      <c r="V32" s="9">
        <f>'4 day Prep'!$O$64</f>
        <v>20</v>
      </c>
      <c r="W32" s="9">
        <f>'4 day Prep'!$O$117</f>
        <v>6</v>
      </c>
      <c r="X32" s="9">
        <f>'4 day Prep'!$O$185</f>
        <v>14</v>
      </c>
      <c r="Y32" s="9">
        <f>'4 day Prep'!$O$254</f>
        <v>6</v>
      </c>
      <c r="Z32" s="9">
        <f t="shared" si="0"/>
        <v>46</v>
      </c>
      <c r="AA32" s="9"/>
      <c r="AC32" s="3" t="s">
        <v>44</v>
      </c>
      <c r="AD32" s="9">
        <f>'4 day Prep'!$T$64</f>
        <v>62</v>
      </c>
      <c r="AE32" s="9">
        <f>'4 day Prep'!$T$117</f>
        <v>21</v>
      </c>
      <c r="AF32" s="9">
        <f>'4 day Prep'!$T$185</f>
        <v>36</v>
      </c>
      <c r="AG32" s="9">
        <f>'4 day Prep'!$T$254</f>
        <v>20</v>
      </c>
      <c r="AH32" s="9">
        <f t="shared" si="1"/>
        <v>139</v>
      </c>
      <c r="AI32" s="9"/>
      <c r="AK32" s="3" t="s">
        <v>44</v>
      </c>
      <c r="AL32" s="9">
        <f>'4 day Prep'!$Y$64</f>
        <v>26</v>
      </c>
      <c r="AM32" s="9">
        <f>'4 day Prep'!$Y$117</f>
        <v>20</v>
      </c>
      <c r="AN32" s="9">
        <f>'4 day Prep'!$Y$185</f>
        <v>37</v>
      </c>
      <c r="AO32" s="9">
        <f>'4 day Prep'!$Y$254</f>
        <v>29</v>
      </c>
      <c r="AP32" s="9">
        <f t="shared" si="2"/>
        <v>112</v>
      </c>
      <c r="AQ32" s="9"/>
      <c r="AT32" t="s">
        <v>4</v>
      </c>
      <c r="AU32" s="93">
        <f>AL35/(AL35+AD35+V35)</f>
        <v>0.2904761904761905</v>
      </c>
      <c r="AV32" s="93">
        <f>AM35/(AM35+AE35+W35)</f>
        <v>0.2119205298013245</v>
      </c>
      <c r="AW32" s="93">
        <f>AN35/(AN35+AF35+X35)</f>
        <v>0.29644268774703558</v>
      </c>
      <c r="AX32" s="93">
        <f>AO35/(AO35+AG35+Y35)</f>
        <v>0.26859504132231404</v>
      </c>
      <c r="AY32" s="93">
        <f>AP35/(AP35+AH35+Z35)</f>
        <v>0.27219626168224298</v>
      </c>
      <c r="AZ32" s="93"/>
    </row>
    <row r="33" spans="1:43">
      <c r="A33" s="7">
        <v>4</v>
      </c>
      <c r="B33" s="9">
        <f>'4 day Prep'!G254</f>
        <v>62</v>
      </c>
      <c r="C33" s="9">
        <f>'4 day Prep'!I254</f>
        <v>121</v>
      </c>
      <c r="D33" s="9">
        <f>'4 day Prep'!K254</f>
        <v>65</v>
      </c>
      <c r="E33" s="9">
        <f>SUM(B33:D33)</f>
        <v>248</v>
      </c>
      <c r="F33" s="9"/>
      <c r="G33" s="9">
        <f>'4 day Prep'!H254</f>
        <v>7780</v>
      </c>
      <c r="H33" s="9">
        <f>'4 day Prep'!J254</f>
        <v>7059.25</v>
      </c>
      <c r="I33" s="9">
        <f>'4 day Prep'!L254</f>
        <v>7248</v>
      </c>
      <c r="J33" s="9">
        <f>SUM(G33:I33)</f>
        <v>22087.25</v>
      </c>
      <c r="K33" s="9">
        <f>J33/E33</f>
        <v>89.061491935483872</v>
      </c>
      <c r="M33" s="10">
        <f>G33/B33/Max!B2</f>
        <v>0.6274193548387097</v>
      </c>
      <c r="N33" s="10">
        <f>H33/C33/Max!B3</f>
        <v>0.6863636363636364</v>
      </c>
      <c r="O33" s="10">
        <f>I33/D33/Max!B4</f>
        <v>0.69692307692307698</v>
      </c>
      <c r="U33" s="3" t="s">
        <v>45</v>
      </c>
      <c r="V33" s="9">
        <f>'4 day Prep'!$P$64</f>
        <v>0</v>
      </c>
      <c r="W33" s="9">
        <f>'4 day Prep'!$P$117</f>
        <v>10</v>
      </c>
      <c r="X33" s="9">
        <f>'4 day Prep'!$P$185</f>
        <v>10</v>
      </c>
      <c r="Y33" s="9">
        <f>'4 day Prep'!$P$254</f>
        <v>20</v>
      </c>
      <c r="Z33" s="9">
        <f t="shared" si="0"/>
        <v>40</v>
      </c>
      <c r="AA33" s="9"/>
      <c r="AC33" s="3" t="s">
        <v>45</v>
      </c>
      <c r="AD33" s="9">
        <f>'4 day Prep'!$U$64</f>
        <v>12</v>
      </c>
      <c r="AE33" s="9">
        <f>'4 day Prep'!$U$117</f>
        <v>17</v>
      </c>
      <c r="AF33" s="9">
        <f>'4 day Prep'!$U$185</f>
        <v>14</v>
      </c>
      <c r="AG33" s="9">
        <f>'4 day Prep'!$U$254</f>
        <v>32</v>
      </c>
      <c r="AH33" s="9">
        <f t="shared" si="1"/>
        <v>75</v>
      </c>
      <c r="AI33" s="9"/>
      <c r="AK33" s="3" t="s">
        <v>45</v>
      </c>
      <c r="AL33" s="9">
        <f>'4 day Prep'!$Z$64</f>
        <v>6</v>
      </c>
      <c r="AM33" s="9">
        <f>'4 day Prep'!$Z$117</f>
        <v>0</v>
      </c>
      <c r="AN33" s="9">
        <f>'4 day Prep'!$Z$185</f>
        <v>16</v>
      </c>
      <c r="AO33" s="9">
        <f>'4 day Prep'!$Z$254</f>
        <v>9</v>
      </c>
      <c r="AP33" s="9">
        <f t="shared" si="2"/>
        <v>31</v>
      </c>
      <c r="AQ33" s="9"/>
    </row>
    <row r="34" spans="1:43">
      <c r="A34" s="7" t="s">
        <v>8</v>
      </c>
      <c r="B34" s="9">
        <f>SUM(B30:B33)</f>
        <v>219</v>
      </c>
      <c r="C34" s="9">
        <f>SUM(C30:C33)</f>
        <v>430</v>
      </c>
      <c r="D34" s="9">
        <f>SUM(D30:D33)</f>
        <v>233</v>
      </c>
      <c r="E34" s="9">
        <f>SUM(E30:E33)</f>
        <v>882</v>
      </c>
      <c r="F34" s="9"/>
      <c r="G34" s="9">
        <f>SUM(G30:G33)</f>
        <v>26400</v>
      </c>
      <c r="H34" s="9">
        <f>SUM(H30:H33)</f>
        <v>24684</v>
      </c>
      <c r="I34" s="9">
        <f>SUM(I30:I33)</f>
        <v>25528</v>
      </c>
      <c r="J34" s="9">
        <f>SUM(J30:J33)</f>
        <v>76612</v>
      </c>
      <c r="K34" s="9">
        <f>J34/E34</f>
        <v>86.86167800453515</v>
      </c>
      <c r="M34" s="10">
        <f>G34/B34/Max!B2</f>
        <v>0.60273972602739723</v>
      </c>
      <c r="N34" s="10">
        <f>H34/C34/Max!B3</f>
        <v>0.67534883720930239</v>
      </c>
      <c r="O34" s="10">
        <f>I34/D34/Max!B4</f>
        <v>0.68476394849785405</v>
      </c>
      <c r="U34" s="3" t="s">
        <v>46</v>
      </c>
      <c r="V34" s="9">
        <f>'4 day Prep'!$Q$64</f>
        <v>0</v>
      </c>
      <c r="W34" s="9">
        <f>'4 day Prep'!$Q$117</f>
        <v>0</v>
      </c>
      <c r="X34" s="9">
        <f>'4 day Prep'!$Q$185</f>
        <v>0</v>
      </c>
      <c r="Y34" s="9">
        <f>'4 day Prep'!$Q$254</f>
        <v>0</v>
      </c>
      <c r="Z34" s="9">
        <f t="shared" si="0"/>
        <v>0</v>
      </c>
      <c r="AA34" s="9"/>
      <c r="AC34" s="3" t="s">
        <v>46</v>
      </c>
      <c r="AD34" s="9">
        <f>'4 day Prep'!$V$64</f>
        <v>0</v>
      </c>
      <c r="AE34" s="9">
        <f>'4 day Prep'!$V$117</f>
        <v>3</v>
      </c>
      <c r="AF34" s="9">
        <f>'4 day Prep'!$V$185</f>
        <v>3</v>
      </c>
      <c r="AG34" s="9">
        <f>'4 day Prep'!$V$254</f>
        <v>6</v>
      </c>
      <c r="AH34" s="9">
        <f t="shared" si="1"/>
        <v>12</v>
      </c>
      <c r="AI34" s="9"/>
      <c r="AK34" s="3" t="s">
        <v>46</v>
      </c>
      <c r="AL34" s="9">
        <f>'4 day Prep'!$AA$64</f>
        <v>0</v>
      </c>
      <c r="AM34" s="9">
        <f>'4 day Prep'!$AA$117</f>
        <v>0</v>
      </c>
      <c r="AN34" s="9">
        <f>'4 day Prep'!$AA$185</f>
        <v>0</v>
      </c>
      <c r="AO34" s="9">
        <f>'4 day Prep'!$AA$254</f>
        <v>6</v>
      </c>
      <c r="AP34" s="9">
        <f t="shared" si="2"/>
        <v>6</v>
      </c>
      <c r="AQ34" s="9"/>
    </row>
    <row r="35" spans="1:43">
      <c r="A35" s="7"/>
      <c r="B35" s="9"/>
      <c r="C35" s="9"/>
      <c r="D35" s="9"/>
      <c r="E35" s="9"/>
      <c r="F35" s="9"/>
      <c r="G35" s="9"/>
      <c r="H35" s="9"/>
      <c r="I35" s="9"/>
      <c r="J35" s="9"/>
      <c r="K35" s="9"/>
      <c r="U35" s="3" t="s">
        <v>47</v>
      </c>
      <c r="V35" s="9">
        <f>SUM(V30:V34)</f>
        <v>44</v>
      </c>
      <c r="W35" s="9">
        <f>SUM(W30:W34)</f>
        <v>41</v>
      </c>
      <c r="X35" s="9">
        <f>SUM(X30:X34)</f>
        <v>52</v>
      </c>
      <c r="Y35" s="9">
        <f>SUM(Y30:Y34)</f>
        <v>56</v>
      </c>
      <c r="Z35" s="9">
        <f t="shared" si="0"/>
        <v>193</v>
      </c>
      <c r="AA35" s="9"/>
      <c r="AC35" s="3" t="s">
        <v>47</v>
      </c>
      <c r="AD35" s="9">
        <f>SUM(AD30:AD34)</f>
        <v>105</v>
      </c>
      <c r="AE35" s="9">
        <f>SUM(AE30:AE34)</f>
        <v>78</v>
      </c>
      <c r="AF35" s="9">
        <f>SUM(AF30:AF34)</f>
        <v>126</v>
      </c>
      <c r="AG35" s="9">
        <f>SUM(AG30:AG34)</f>
        <v>121</v>
      </c>
      <c r="AH35" s="9">
        <f t="shared" si="1"/>
        <v>430</v>
      </c>
      <c r="AI35" s="9"/>
      <c r="AK35" s="3" t="s">
        <v>47</v>
      </c>
      <c r="AL35" s="9">
        <f>SUM(AL30:AL34)</f>
        <v>61</v>
      </c>
      <c r="AM35" s="9">
        <f>SUM(AM30:AM34)</f>
        <v>32</v>
      </c>
      <c r="AN35" s="9">
        <f>SUM(AN30:AN34)</f>
        <v>75</v>
      </c>
      <c r="AO35" s="9">
        <f>SUM(AO30:AO34)</f>
        <v>65</v>
      </c>
      <c r="AP35" s="9">
        <f t="shared" si="2"/>
        <v>233</v>
      </c>
      <c r="AQ35" s="9"/>
    </row>
    <row r="36" spans="1:43">
      <c r="U36" s="3" t="s">
        <v>48</v>
      </c>
      <c r="V36" s="10">
        <f>M30</f>
        <v>0.5788461538461539</v>
      </c>
      <c r="W36" s="10">
        <f>M31</f>
        <v>0.57244897959183672</v>
      </c>
      <c r="X36" s="10">
        <f>M32</f>
        <v>0.62410714285714286</v>
      </c>
      <c r="Y36" s="10">
        <f>M33</f>
        <v>0.6274193548387097</v>
      </c>
      <c r="Z36" s="10">
        <f>M34</f>
        <v>0.60273972602739723</v>
      </c>
      <c r="AA36" s="10"/>
      <c r="AC36" s="3" t="s">
        <v>48</v>
      </c>
      <c r="AD36" s="10">
        <f>N30</f>
        <v>0.67999999999999994</v>
      </c>
      <c r="AE36" s="10">
        <f>N31</f>
        <v>0.67692307692307696</v>
      </c>
      <c r="AF36" s="10">
        <f>N32</f>
        <v>0.65992063492063491</v>
      </c>
      <c r="AG36" s="10">
        <f>N33</f>
        <v>0.6863636363636364</v>
      </c>
      <c r="AH36" s="10">
        <f>N34</f>
        <v>0.67534883720930239</v>
      </c>
      <c r="AI36" s="10"/>
      <c r="AK36" s="3" t="s">
        <v>48</v>
      </c>
      <c r="AL36" s="10">
        <f>O30</f>
        <v>0.66885245901639345</v>
      </c>
      <c r="AM36" s="10">
        <f>O31</f>
        <v>0.6640625</v>
      </c>
      <c r="AN36" s="10">
        <f>O32</f>
        <v>0.69599999999999995</v>
      </c>
      <c r="AO36" s="10">
        <f>O33</f>
        <v>0.69692307692307698</v>
      </c>
      <c r="AP36" s="10">
        <f>O34</f>
        <v>0.68476394849785405</v>
      </c>
      <c r="AQ36" s="10"/>
    </row>
    <row r="40" spans="1:43">
      <c r="B40" s="214" t="s">
        <v>138</v>
      </c>
    </row>
    <row r="55" spans="1:53">
      <c r="A55" s="7"/>
      <c r="B55" s="9"/>
      <c r="C55" s="9"/>
      <c r="D55" s="9"/>
      <c r="E55" s="9"/>
      <c r="F55" s="9"/>
      <c r="G55" s="9"/>
      <c r="H55" s="9"/>
      <c r="I55" s="9"/>
      <c r="J55" s="9"/>
      <c r="K55" s="9"/>
      <c r="M55" s="10"/>
      <c r="N55" s="10"/>
      <c r="O55" s="10"/>
    </row>
    <row r="56" spans="1:53">
      <c r="U56" s="3"/>
      <c r="V56" s="10"/>
      <c r="W56" s="10"/>
      <c r="X56" s="10"/>
      <c r="Y56" s="10"/>
      <c r="Z56" s="10"/>
      <c r="AA56" s="10"/>
      <c r="AB56" s="10"/>
      <c r="AC56" s="3"/>
      <c r="AD56" s="10"/>
      <c r="AE56" s="10"/>
      <c r="AF56" s="10"/>
      <c r="AG56" s="10"/>
      <c r="AH56" s="10"/>
      <c r="AI56" s="10"/>
      <c r="AJ56" s="10"/>
      <c r="AK56" s="3"/>
      <c r="AL56" s="10"/>
      <c r="AM56" s="10"/>
      <c r="AN56" s="10"/>
      <c r="AO56" s="10"/>
      <c r="AP56" s="10"/>
      <c r="AQ56" s="10"/>
      <c r="AR56" s="10"/>
    </row>
    <row r="57" spans="1:53">
      <c r="A57" s="3"/>
      <c r="B57" s="5"/>
      <c r="M57" s="6"/>
    </row>
    <row r="58" spans="1:53">
      <c r="G58" s="5" t="s">
        <v>6</v>
      </c>
      <c r="U58" s="3" t="s">
        <v>2</v>
      </c>
      <c r="V58" s="3"/>
      <c r="W58" s="3"/>
      <c r="X58" s="3"/>
      <c r="Y58" s="3"/>
      <c r="Z58" s="3"/>
      <c r="AA58" s="3"/>
      <c r="AB58" s="3"/>
      <c r="AC58" s="3" t="s">
        <v>3</v>
      </c>
      <c r="AD58" s="3"/>
      <c r="AE58" s="3"/>
      <c r="AF58" s="3"/>
      <c r="AG58" s="3"/>
      <c r="AH58" s="3"/>
      <c r="AI58" s="3"/>
      <c r="AJ58" s="3"/>
      <c r="AK58" s="3" t="s">
        <v>4</v>
      </c>
      <c r="AL58" s="3"/>
      <c r="AM58" s="3"/>
      <c r="AN58" s="3"/>
      <c r="AO58" s="3"/>
      <c r="AP58" s="3"/>
      <c r="AQ58" s="3"/>
      <c r="AT58" s="3"/>
      <c r="AU58" s="3"/>
      <c r="AV58" s="3"/>
      <c r="AW58" s="3"/>
      <c r="AX58" s="3"/>
      <c r="AY58" s="3"/>
      <c r="AZ58" s="3"/>
    </row>
    <row r="59" spans="1:53">
      <c r="A59" s="7" t="s">
        <v>59</v>
      </c>
      <c r="B59" s="8" t="s">
        <v>2</v>
      </c>
      <c r="C59" s="8" t="s">
        <v>3</v>
      </c>
      <c r="D59" s="8" t="s">
        <v>7</v>
      </c>
      <c r="E59" s="8" t="s">
        <v>47</v>
      </c>
      <c r="G59" s="8" t="s">
        <v>2</v>
      </c>
      <c r="H59" s="8" t="s">
        <v>3</v>
      </c>
      <c r="I59" s="8" t="s">
        <v>7</v>
      </c>
      <c r="K59" s="8" t="s">
        <v>57</v>
      </c>
      <c r="M59" s="8" t="s">
        <v>2</v>
      </c>
      <c r="N59" s="8" t="s">
        <v>3</v>
      </c>
      <c r="O59" s="8" t="s">
        <v>7</v>
      </c>
      <c r="U59" s="3" t="s">
        <v>12</v>
      </c>
      <c r="V59" s="7" t="s">
        <v>49</v>
      </c>
      <c r="W59" s="7" t="s">
        <v>51</v>
      </c>
      <c r="X59" s="7" t="s">
        <v>52</v>
      </c>
      <c r="Y59" s="7" t="s">
        <v>53</v>
      </c>
      <c r="Z59" s="7" t="s">
        <v>62</v>
      </c>
      <c r="AA59" s="7" t="s">
        <v>63</v>
      </c>
      <c r="AB59" s="7" t="s">
        <v>64</v>
      </c>
      <c r="AC59" s="3" t="s">
        <v>12</v>
      </c>
      <c r="AD59" s="7" t="s">
        <v>49</v>
      </c>
      <c r="AE59" s="7" t="s">
        <v>51</v>
      </c>
      <c r="AF59" s="7" t="s">
        <v>52</v>
      </c>
      <c r="AG59" s="7" t="s">
        <v>53</v>
      </c>
      <c r="AH59" s="7" t="s">
        <v>62</v>
      </c>
      <c r="AI59" s="7" t="s">
        <v>63</v>
      </c>
      <c r="AJ59" s="7" t="s">
        <v>64</v>
      </c>
      <c r="AK59" s="3" t="s">
        <v>12</v>
      </c>
      <c r="AL59" s="7" t="s">
        <v>49</v>
      </c>
      <c r="AM59" s="7" t="s">
        <v>51</v>
      </c>
      <c r="AN59" s="7" t="s">
        <v>52</v>
      </c>
      <c r="AO59" s="7" t="s">
        <v>53</v>
      </c>
      <c r="AP59" s="7" t="s">
        <v>62</v>
      </c>
      <c r="AQ59" s="7" t="s">
        <v>63</v>
      </c>
      <c r="AR59" s="7" t="s">
        <v>64</v>
      </c>
      <c r="AT59" s="3" t="s">
        <v>54</v>
      </c>
      <c r="AU59" s="7" t="s">
        <v>49</v>
      </c>
      <c r="AV59" s="7" t="s">
        <v>51</v>
      </c>
      <c r="AW59" s="7" t="s">
        <v>52</v>
      </c>
      <c r="AX59" s="7" t="s">
        <v>53</v>
      </c>
      <c r="AY59" s="7" t="s">
        <v>62</v>
      </c>
      <c r="AZ59" s="7" t="s">
        <v>63</v>
      </c>
      <c r="BA59" s="7" t="s">
        <v>64</v>
      </c>
    </row>
    <row r="60" spans="1:53">
      <c r="A60" s="7">
        <v>1</v>
      </c>
      <c r="B60" s="9">
        <f>'4 day Prep (2)'!G66</f>
        <v>59</v>
      </c>
      <c r="C60" s="9">
        <f>'4 day Prep (2)'!I66</f>
        <v>103</v>
      </c>
      <c r="D60" s="9">
        <f>'4 day Prep (2)'!K66</f>
        <v>59</v>
      </c>
      <c r="E60" s="9">
        <f t="shared" ref="E60:E65" si="3">SUM(B60:D60)</f>
        <v>221</v>
      </c>
      <c r="F60" s="9"/>
      <c r="G60" s="9">
        <f>'4 day Prep (2)'!H66</f>
        <v>7840</v>
      </c>
      <c r="H60" s="9">
        <f>'4 day Prep (2)'!J66</f>
        <v>6103</v>
      </c>
      <c r="I60" s="9">
        <f>'4 day Prep (2)'!L66</f>
        <v>7064</v>
      </c>
      <c r="J60" s="9">
        <f t="shared" ref="J60:J65" si="4">SUM(G60:I60)</f>
        <v>21007</v>
      </c>
      <c r="K60" s="9">
        <f>J60/E60</f>
        <v>95.054298642533936</v>
      </c>
      <c r="M60" s="10">
        <f>G60/B60/Max!B2</f>
        <v>0.66440677966101691</v>
      </c>
      <c r="N60" s="10">
        <f>H60/C60/Max!B3</f>
        <v>0.69708737864077674</v>
      </c>
      <c r="O60" s="10">
        <f>I60/D60/Max!B4</f>
        <v>0.74830508474576274</v>
      </c>
      <c r="U60" s="3" t="s">
        <v>42</v>
      </c>
      <c r="V60" s="9">
        <f>'4 day Prep (2)'!$M$66</f>
        <v>10</v>
      </c>
      <c r="W60" s="9">
        <f>'4 day Prep (2)'!$M$124</f>
        <v>13</v>
      </c>
      <c r="X60" s="9">
        <f>'4 day Prep (2)'!$M$186</f>
        <v>14</v>
      </c>
      <c r="Y60" s="9">
        <f>'4 day Prep (2)'!$M$247</f>
        <v>10</v>
      </c>
      <c r="Z60" s="9">
        <f>'4 day Prep (2)'!$M$319</f>
        <v>14</v>
      </c>
      <c r="AA60" s="9">
        <f>'4 day Prep (2)'!$M$383</f>
        <v>15</v>
      </c>
      <c r="AB60" s="9">
        <f>SUM(V60:AA60)</f>
        <v>76</v>
      </c>
      <c r="AC60" s="3" t="s">
        <v>42</v>
      </c>
      <c r="AD60" s="9">
        <f>'4 day Prep (2)'!$R$66</f>
        <v>17</v>
      </c>
      <c r="AE60" s="9">
        <f>'4 day Prep (2)'!$R$124</f>
        <v>18</v>
      </c>
      <c r="AF60" s="9">
        <f>'4 day Prep (2)'!$R$186</f>
        <v>21</v>
      </c>
      <c r="AG60" s="9">
        <f>'4 day Prep (2)'!$R$247</f>
        <v>16</v>
      </c>
      <c r="AH60" s="9">
        <f>'4 day Prep (2)'!$R$319</f>
        <v>35</v>
      </c>
      <c r="AI60" s="9">
        <f>'4 day Prep (2)'!$R$383</f>
        <v>19</v>
      </c>
      <c r="AJ60" s="9">
        <f>SUM(AD60:AI60)</f>
        <v>126</v>
      </c>
      <c r="AK60" s="3" t="s">
        <v>42</v>
      </c>
      <c r="AL60" s="9">
        <f>'4 day Prep (2)'!$W$66</f>
        <v>3</v>
      </c>
      <c r="AM60" s="9">
        <f>'4 day Prep (2)'!$W$124</f>
        <v>9</v>
      </c>
      <c r="AN60" s="9">
        <f>'4 day Prep (2)'!$W$186</f>
        <v>6</v>
      </c>
      <c r="AO60" s="9">
        <f>'4 day Prep (2)'!$W$247</f>
        <v>9</v>
      </c>
      <c r="AP60" s="9">
        <f>'4 day Prep (2)'!$W$319</f>
        <v>14</v>
      </c>
      <c r="AQ60" s="9">
        <f>'4 day Prep (2)'!$W$383</f>
        <v>13</v>
      </c>
      <c r="AR60" s="9">
        <f t="shared" ref="AR60:AR65" si="5">SUM(AL60:AQ60)</f>
        <v>54</v>
      </c>
      <c r="AT60" t="s">
        <v>2</v>
      </c>
      <c r="AU60" s="93">
        <f t="shared" ref="AU60:BA60" si="6">V65/(V65+AD65+AL65)</f>
        <v>0.2669683257918552</v>
      </c>
      <c r="AV60" s="93">
        <f t="shared" si="6"/>
        <v>0.28061224489795916</v>
      </c>
      <c r="AW60" s="93">
        <f t="shared" si="6"/>
        <v>0.33870967741935482</v>
      </c>
      <c r="AX60" s="93">
        <f t="shared" si="6"/>
        <v>0.23204419889502761</v>
      </c>
      <c r="AY60" s="93">
        <f t="shared" si="6"/>
        <v>0.29354838709677417</v>
      </c>
      <c r="AZ60" s="93">
        <f t="shared" si="6"/>
        <v>0.27169811320754716</v>
      </c>
      <c r="BA60" s="93">
        <f t="shared" si="6"/>
        <v>0.28360309641097819</v>
      </c>
    </row>
    <row r="61" spans="1:53">
      <c r="A61" s="7">
        <v>2</v>
      </c>
      <c r="B61" s="9">
        <f>'4 day Prep (2)'!G124</f>
        <v>55</v>
      </c>
      <c r="C61" s="9">
        <f>'4 day Prep (2)'!I124</f>
        <v>93</v>
      </c>
      <c r="D61" s="9">
        <f>'4 day Prep (2)'!K124</f>
        <v>48</v>
      </c>
      <c r="E61" s="9">
        <f t="shared" si="3"/>
        <v>196</v>
      </c>
      <c r="F61" s="9"/>
      <c r="G61" s="9">
        <f>'4 day Prep (2)'!H124</f>
        <v>7600</v>
      </c>
      <c r="H61" s="9">
        <f>'4 day Prep (2)'!J124</f>
        <v>5580.25</v>
      </c>
      <c r="I61" s="9">
        <f>'4 day Prep (2)'!L124</f>
        <v>5072</v>
      </c>
      <c r="J61" s="9">
        <f t="shared" si="4"/>
        <v>18252.25</v>
      </c>
      <c r="K61" s="9">
        <f t="shared" ref="K61:K66" si="7">J61/E61</f>
        <v>93.123724489795919</v>
      </c>
      <c r="M61" s="10">
        <f>G61/B61/Max!B2</f>
        <v>0.69090909090909092</v>
      </c>
      <c r="N61" s="10">
        <f>H61/C61/Max!B3</f>
        <v>0.70591397849462367</v>
      </c>
      <c r="O61" s="10">
        <f>I61/D61/Max!B4</f>
        <v>0.66041666666666665</v>
      </c>
      <c r="U61" s="3" t="s">
        <v>43</v>
      </c>
      <c r="V61" s="9">
        <f>'4 day Prep (2)'!$N$66</f>
        <v>9</v>
      </c>
      <c r="W61" s="9">
        <f>'4 day Prep (2)'!$N$124</f>
        <v>11</v>
      </c>
      <c r="X61" s="9">
        <f>'4 day Prep (2)'!$N$186</f>
        <v>13</v>
      </c>
      <c r="Y61" s="9">
        <f>'4 day Prep (2)'!$N$247</f>
        <v>8</v>
      </c>
      <c r="Z61" s="9">
        <f>'4 day Prep (2)'!$N$319</f>
        <v>13</v>
      </c>
      <c r="AA61" s="9">
        <f>'4 day Prep (2)'!$N$383</f>
        <v>13</v>
      </c>
      <c r="AB61" s="9">
        <f>SUM(V61:AA61)</f>
        <v>67</v>
      </c>
      <c r="AC61" s="3" t="s">
        <v>43</v>
      </c>
      <c r="AD61" s="9">
        <f>'4 day Prep (2)'!$S$66</f>
        <v>18</v>
      </c>
      <c r="AE61" s="9">
        <f>'4 day Prep (2)'!$S$124</f>
        <v>15</v>
      </c>
      <c r="AF61" s="9">
        <f>'4 day Prep (2)'!$S$186</f>
        <v>19</v>
      </c>
      <c r="AG61" s="9">
        <f>'4 day Prep (2)'!$S$247</f>
        <v>14</v>
      </c>
      <c r="AH61" s="9">
        <f>'4 day Prep (2)'!$S$319</f>
        <v>28</v>
      </c>
      <c r="AI61" s="9">
        <f>'4 day Prep (2)'!$S$383</f>
        <v>17</v>
      </c>
      <c r="AJ61" s="9">
        <f>SUM(AD61:AI61)</f>
        <v>111</v>
      </c>
      <c r="AK61" s="3" t="s">
        <v>43</v>
      </c>
      <c r="AL61" s="9">
        <f>'4 day Prep (2)'!$X$66</f>
        <v>9</v>
      </c>
      <c r="AM61" s="9">
        <f>'4 day Prep (2)'!$X$124</f>
        <v>9</v>
      </c>
      <c r="AN61" s="9">
        <f>'4 day Prep (2)'!$X$186</f>
        <v>10</v>
      </c>
      <c r="AO61" s="9">
        <f>'4 day Prep (2)'!$X$247</f>
        <v>12</v>
      </c>
      <c r="AP61" s="9">
        <f>'4 day Prep (2)'!$X$319</f>
        <v>14</v>
      </c>
      <c r="AQ61" s="9">
        <f>'4 day Prep (2)'!$X$383</f>
        <v>19</v>
      </c>
      <c r="AR61" s="9">
        <f t="shared" si="5"/>
        <v>73</v>
      </c>
      <c r="AT61" t="s">
        <v>3</v>
      </c>
      <c r="AU61" s="93">
        <f t="shared" ref="AU61:BA61" si="8">AD65/(V65+AD65+AL65)</f>
        <v>0.4660633484162896</v>
      </c>
      <c r="AV61" s="93">
        <f t="shared" si="8"/>
        <v>0.47448979591836737</v>
      </c>
      <c r="AW61" s="93">
        <f t="shared" si="8"/>
        <v>0.42338709677419356</v>
      </c>
      <c r="AX61" s="93">
        <f t="shared" si="8"/>
        <v>0.46408839779005523</v>
      </c>
      <c r="AY61" s="93">
        <f t="shared" si="8"/>
        <v>0.41612903225806452</v>
      </c>
      <c r="AZ61" s="93">
        <f t="shared" si="8"/>
        <v>0.44528301886792454</v>
      </c>
      <c r="BA61" s="93">
        <f t="shared" si="8"/>
        <v>0.44475721323011963</v>
      </c>
    </row>
    <row r="62" spans="1:53">
      <c r="A62" s="7">
        <v>3</v>
      </c>
      <c r="B62" s="9">
        <f>'4 day Prep (2)'!G186</f>
        <v>84</v>
      </c>
      <c r="C62" s="9">
        <f>'4 day Prep (2)'!I186</f>
        <v>105</v>
      </c>
      <c r="D62" s="9">
        <f>'4 day Prep (2)'!K186</f>
        <v>59</v>
      </c>
      <c r="E62" s="9">
        <f t="shared" si="3"/>
        <v>248</v>
      </c>
      <c r="F62" s="9"/>
      <c r="G62" s="9">
        <f>'4 day Prep (2)'!H186</f>
        <v>11100</v>
      </c>
      <c r="H62" s="9">
        <f>'4 day Prep (2)'!J186</f>
        <v>5996.75</v>
      </c>
      <c r="I62" s="9">
        <f>'4 day Prep (2)'!L186</f>
        <v>6608</v>
      </c>
      <c r="J62" s="9">
        <f t="shared" si="4"/>
        <v>23704.75</v>
      </c>
      <c r="K62" s="9">
        <f t="shared" si="7"/>
        <v>95.583669354838705</v>
      </c>
      <c r="M62" s="10">
        <f>G62/B62/Max!B2</f>
        <v>0.6607142857142857</v>
      </c>
      <c r="N62" s="10">
        <f>H62/C62/Max!B3</f>
        <v>0.67190476190476189</v>
      </c>
      <c r="O62" s="10">
        <f>I62/D62/Max!B4</f>
        <v>0.7</v>
      </c>
      <c r="U62" s="3" t="s">
        <v>44</v>
      </c>
      <c r="V62" s="9">
        <f>'4 day Prep (2)'!$O$66</f>
        <v>32</v>
      </c>
      <c r="W62" s="9">
        <f>'4 day Prep (2)'!$O$124</f>
        <v>9</v>
      </c>
      <c r="X62" s="9">
        <f>'4 day Prep (2)'!$O$186</f>
        <v>49</v>
      </c>
      <c r="Y62" s="9">
        <f>'4 day Prep (2)'!$O$247</f>
        <v>6</v>
      </c>
      <c r="Z62" s="9">
        <f>'4 day Prep (2)'!$O$319</f>
        <v>64</v>
      </c>
      <c r="AA62" s="9">
        <f>'4 day Prep (2)'!$O$383</f>
        <v>26</v>
      </c>
      <c r="AB62" s="9">
        <f>SUM(V62:AA62)</f>
        <v>186</v>
      </c>
      <c r="AC62" s="3" t="s">
        <v>44</v>
      </c>
      <c r="AD62" s="9">
        <f>'4 day Prep (2)'!$T$66</f>
        <v>36</v>
      </c>
      <c r="AE62" s="9">
        <f>'4 day Prep (2)'!$T$124</f>
        <v>25</v>
      </c>
      <c r="AF62" s="9">
        <f>'4 day Prep (2)'!$T$186</f>
        <v>45</v>
      </c>
      <c r="AG62" s="9">
        <f>'4 day Prep (2)'!$T$247</f>
        <v>12</v>
      </c>
      <c r="AH62" s="9">
        <f>'4 day Prep (2)'!$T$319</f>
        <v>36</v>
      </c>
      <c r="AI62" s="9">
        <f>'4 day Prep (2)'!$T$383</f>
        <v>72</v>
      </c>
      <c r="AJ62" s="9">
        <f>SUM(AD62:AI62)</f>
        <v>226</v>
      </c>
      <c r="AK62" s="3" t="s">
        <v>44</v>
      </c>
      <c r="AL62" s="9">
        <f>'4 day Prep (2)'!$Y$66</f>
        <v>14</v>
      </c>
      <c r="AM62" s="9">
        <f>'4 day Prep (2)'!$Y$124</f>
        <v>30</v>
      </c>
      <c r="AN62" s="9">
        <f>'4 day Prep (2)'!$Y$186</f>
        <v>27</v>
      </c>
      <c r="AO62" s="9">
        <f>'4 day Prep (2)'!$Y$247</f>
        <v>17</v>
      </c>
      <c r="AP62" s="9">
        <f>'4 day Prep (2)'!$Y$319</f>
        <v>50</v>
      </c>
      <c r="AQ62" s="9">
        <f>'4 day Prep (2)'!$Y$383</f>
        <v>33</v>
      </c>
      <c r="AR62" s="9">
        <f t="shared" si="5"/>
        <v>171</v>
      </c>
      <c r="AT62" t="s">
        <v>4</v>
      </c>
      <c r="AU62" s="93">
        <f t="shared" ref="AU62:BA62" si="9">AL65/(AL65+AD65+V65)</f>
        <v>0.2669683257918552</v>
      </c>
      <c r="AV62" s="93">
        <f t="shared" si="9"/>
        <v>0.24489795918367346</v>
      </c>
      <c r="AW62" s="93">
        <f t="shared" si="9"/>
        <v>0.23790322580645162</v>
      </c>
      <c r="AX62" s="93">
        <f t="shared" si="9"/>
        <v>0.30386740331491713</v>
      </c>
      <c r="AY62" s="93">
        <f t="shared" si="9"/>
        <v>0.29032258064516131</v>
      </c>
      <c r="AZ62" s="93">
        <f t="shared" si="9"/>
        <v>0.28301886792452829</v>
      </c>
      <c r="BA62" s="93">
        <f t="shared" si="9"/>
        <v>0.27163969035890217</v>
      </c>
    </row>
    <row r="63" spans="1:53">
      <c r="A63" s="7">
        <v>4</v>
      </c>
      <c r="B63" s="9">
        <f>'4 day Prep (2)'!G247</f>
        <v>42</v>
      </c>
      <c r="C63" s="9">
        <f>'4 day Prep (2)'!I247</f>
        <v>84</v>
      </c>
      <c r="D63" s="9">
        <f>'4 day Prep (2)'!K247</f>
        <v>63</v>
      </c>
      <c r="E63" s="9">
        <f t="shared" si="3"/>
        <v>189</v>
      </c>
      <c r="F63" s="9"/>
      <c r="G63" s="9">
        <f>'4 day Prep (2)'!H247</f>
        <v>5680</v>
      </c>
      <c r="H63" s="9">
        <f>'4 day Prep (2)'!J247</f>
        <v>5185</v>
      </c>
      <c r="I63" s="9">
        <f>'4 day Prep (2)'!L247</f>
        <v>6960</v>
      </c>
      <c r="J63" s="9">
        <f t="shared" si="4"/>
        <v>17825</v>
      </c>
      <c r="K63" s="9">
        <f t="shared" si="7"/>
        <v>94.312169312169317</v>
      </c>
      <c r="M63" s="10">
        <f>G63/B63/Max!B2</f>
        <v>0.67619047619047623</v>
      </c>
      <c r="N63" s="10">
        <f>H63/C63/Max!B3</f>
        <v>0.72619047619047616</v>
      </c>
      <c r="O63" s="10">
        <f>I63/D63/Max!B4</f>
        <v>0.69047619047619047</v>
      </c>
      <c r="U63" s="3" t="s">
        <v>45</v>
      </c>
      <c r="V63" s="9">
        <f>'4 day Prep (2)'!$P$66</f>
        <v>8</v>
      </c>
      <c r="W63" s="9">
        <f>'4 day Prep (2)'!$P$124</f>
        <v>22</v>
      </c>
      <c r="X63" s="9">
        <f>'4 day Prep (2)'!$P$186</f>
        <v>8</v>
      </c>
      <c r="Y63" s="9">
        <f>'4 day Prep (2)'!$P$247</f>
        <v>18</v>
      </c>
      <c r="Z63" s="9">
        <f>'4 day Prep (2)'!$P$319</f>
        <v>0</v>
      </c>
      <c r="AA63" s="9">
        <f>'4 day Prep (2)'!$P$383</f>
        <v>18</v>
      </c>
      <c r="AB63" s="9">
        <f>SUM(V63:AA63)</f>
        <v>74</v>
      </c>
      <c r="AC63" s="3" t="s">
        <v>45</v>
      </c>
      <c r="AD63" s="9">
        <f>'4 day Prep (2)'!$U$66</f>
        <v>32</v>
      </c>
      <c r="AE63" s="9">
        <f>'4 day Prep (2)'!$U$124</f>
        <v>29</v>
      </c>
      <c r="AF63" s="9">
        <f>'4 day Prep (2)'!$U$186</f>
        <v>20</v>
      </c>
      <c r="AG63" s="9">
        <f>'4 day Prep (2)'!$U$247</f>
        <v>35</v>
      </c>
      <c r="AH63" s="9">
        <f>'4 day Prep (2)'!$U$319</f>
        <v>30</v>
      </c>
      <c r="AI63" s="9">
        <f>'4 day Prep (2)'!$U$383</f>
        <v>10</v>
      </c>
      <c r="AJ63" s="9">
        <f>SUM(AD63:AI63)</f>
        <v>156</v>
      </c>
      <c r="AK63" s="3" t="s">
        <v>45</v>
      </c>
      <c r="AL63" s="9">
        <f>'4 day Prep (2)'!$Z$66</f>
        <v>33</v>
      </c>
      <c r="AM63" s="9">
        <f>'4 day Prep (2)'!$Z$124</f>
        <v>0</v>
      </c>
      <c r="AN63" s="9">
        <f>'4 day Prep (2)'!$Z$186</f>
        <v>16</v>
      </c>
      <c r="AO63" s="9">
        <f>'4 day Prep (2)'!$Z$247</f>
        <v>17</v>
      </c>
      <c r="AP63" s="9">
        <f>'4 day Prep (2)'!$Z$319</f>
        <v>12</v>
      </c>
      <c r="AQ63" s="9">
        <f>'4 day Prep (2)'!$Z$383</f>
        <v>10</v>
      </c>
      <c r="AR63" s="9">
        <f t="shared" si="5"/>
        <v>88</v>
      </c>
    </row>
    <row r="64" spans="1:53">
      <c r="A64" s="7">
        <v>5</v>
      </c>
      <c r="B64" s="9">
        <f>'4 day Prep (2)'!G319</f>
        <v>91</v>
      </c>
      <c r="C64" s="9">
        <f>'4 day Prep (2)'!I319</f>
        <v>129</v>
      </c>
      <c r="D64" s="9">
        <f>'4 day Prep (2)'!K319</f>
        <v>90</v>
      </c>
      <c r="E64" s="9">
        <f t="shared" si="3"/>
        <v>310</v>
      </c>
      <c r="F64" s="9"/>
      <c r="G64" s="9">
        <f>'4 day Prep (2)'!H319</f>
        <v>12040</v>
      </c>
      <c r="H64" s="9">
        <f>'4 day Prep (2)'!J319</f>
        <v>7182.5</v>
      </c>
      <c r="I64" s="9">
        <f>'4 day Prep (2)'!L319</f>
        <v>9960</v>
      </c>
      <c r="J64" s="9">
        <f t="shared" si="4"/>
        <v>29182.5</v>
      </c>
      <c r="K64" s="9">
        <f t="shared" si="7"/>
        <v>94.137096774193552</v>
      </c>
      <c r="M64" s="10">
        <f>G64/B64/Max!B2</f>
        <v>0.66153846153846163</v>
      </c>
      <c r="N64" s="10">
        <f>H64/C64/Max!B3</f>
        <v>0.65503875968992253</v>
      </c>
      <c r="O64" s="10">
        <f>I64/D64/Max!B4</f>
        <v>0.69166666666666665</v>
      </c>
      <c r="U64" s="3" t="s">
        <v>46</v>
      </c>
      <c r="V64" s="9">
        <f>'4 day Prep (2)'!$Q$66</f>
        <v>0</v>
      </c>
      <c r="W64" s="9">
        <f>'4 day Prep (2)'!$Q$124</f>
        <v>0</v>
      </c>
      <c r="X64" s="9">
        <f>'4 day Prep (2)'!$Q$186</f>
        <v>0</v>
      </c>
      <c r="Y64" s="9">
        <f>'4 day Prep (2)'!$Q$247</f>
        <v>0</v>
      </c>
      <c r="Z64" s="9">
        <f>'4 day Prep (2)'!$Q$319</f>
        <v>0</v>
      </c>
      <c r="AA64" s="9">
        <f>'4 day Prep (2)'!$Q$383</f>
        <v>0</v>
      </c>
      <c r="AB64" s="9">
        <f>SUM(V64:AA64)</f>
        <v>0</v>
      </c>
      <c r="AC64" s="3" t="s">
        <v>46</v>
      </c>
      <c r="AD64" s="9">
        <f>'4 day Prep (2)'!$V$66</f>
        <v>0</v>
      </c>
      <c r="AE64" s="9">
        <f>'4 day Prep (2)'!$V$124</f>
        <v>6</v>
      </c>
      <c r="AF64" s="9">
        <f>'4 day Prep (2)'!$V$186</f>
        <v>0</v>
      </c>
      <c r="AG64" s="9">
        <f>'4 day Prep (2)'!$V$247</f>
        <v>7</v>
      </c>
      <c r="AH64" s="9">
        <f>'4 day Prep (2)'!$V$319</f>
        <v>0</v>
      </c>
      <c r="AI64" s="9">
        <f>'4 day Prep (2)'!$V$383</f>
        <v>0</v>
      </c>
      <c r="AJ64" s="9">
        <f>SUM(AD64:AI64)</f>
        <v>13</v>
      </c>
      <c r="AK64" s="3" t="s">
        <v>46</v>
      </c>
      <c r="AL64" s="9">
        <f>'4 day Prep (2)'!$AA$66</f>
        <v>0</v>
      </c>
      <c r="AM64" s="9">
        <f>'4 day Prep (2)'!$AA$124</f>
        <v>0</v>
      </c>
      <c r="AN64" s="9">
        <f>'4 day Prep (2)'!$AA$186</f>
        <v>0</v>
      </c>
      <c r="AO64" s="9">
        <f>'4 day Prep (2)'!$AA$247</f>
        <v>0</v>
      </c>
      <c r="AP64" s="9">
        <f>'4 day Prep (2)'!$AA$319</f>
        <v>0</v>
      </c>
      <c r="AQ64" s="9">
        <f>'4 day Prep (2)'!$AA$383</f>
        <v>0</v>
      </c>
      <c r="AR64" s="9">
        <f t="shared" si="5"/>
        <v>0</v>
      </c>
    </row>
    <row r="65" spans="1:44">
      <c r="A65" s="7">
        <v>6</v>
      </c>
      <c r="B65" s="9">
        <f>'4 day Prep (2)'!G383</f>
        <v>42</v>
      </c>
      <c r="C65" s="9">
        <f>'4 day Prep (2)'!I383</f>
        <v>84</v>
      </c>
      <c r="D65" s="9">
        <f>'4 day Prep (2)'!K383</f>
        <v>63</v>
      </c>
      <c r="E65" s="9">
        <f t="shared" si="3"/>
        <v>189</v>
      </c>
      <c r="F65" s="9"/>
      <c r="G65" s="9">
        <f>'4 day Prep (2)'!H383</f>
        <v>5680</v>
      </c>
      <c r="H65" s="9">
        <f>'4 day Prep (2)'!J383</f>
        <v>5185</v>
      </c>
      <c r="I65" s="9">
        <f>'4 day Prep (2)'!L383</f>
        <v>6960</v>
      </c>
      <c r="J65" s="9">
        <f t="shared" si="4"/>
        <v>17825</v>
      </c>
      <c r="K65" s="9">
        <f t="shared" si="7"/>
        <v>94.312169312169317</v>
      </c>
      <c r="M65" s="10">
        <f>G65/B65/Max!B2</f>
        <v>0.67619047619047623</v>
      </c>
      <c r="N65" s="10">
        <f>H65/C65/Max!B3</f>
        <v>0.72619047619047616</v>
      </c>
      <c r="O65" s="10">
        <f>I65/D65/Max!B4</f>
        <v>0.69047619047619047</v>
      </c>
      <c r="U65" s="3" t="s">
        <v>47</v>
      </c>
      <c r="V65" s="9">
        <f t="shared" ref="V65:AA65" si="10">SUM(V60:V64)</f>
        <v>59</v>
      </c>
      <c r="W65" s="9">
        <f t="shared" si="10"/>
        <v>55</v>
      </c>
      <c r="X65" s="9">
        <f t="shared" si="10"/>
        <v>84</v>
      </c>
      <c r="Y65" s="9">
        <f t="shared" si="10"/>
        <v>42</v>
      </c>
      <c r="Z65" s="9">
        <f t="shared" si="10"/>
        <v>91</v>
      </c>
      <c r="AA65" s="9">
        <f t="shared" si="10"/>
        <v>72</v>
      </c>
      <c r="AB65" s="9">
        <f>SUM(AB60:AB64)</f>
        <v>403</v>
      </c>
      <c r="AC65" s="3" t="s">
        <v>47</v>
      </c>
      <c r="AD65" s="9">
        <f t="shared" ref="AD65:AI65" si="11">SUM(AD60:AD64)</f>
        <v>103</v>
      </c>
      <c r="AE65" s="9">
        <f t="shared" si="11"/>
        <v>93</v>
      </c>
      <c r="AF65" s="9">
        <f t="shared" si="11"/>
        <v>105</v>
      </c>
      <c r="AG65" s="9">
        <f t="shared" si="11"/>
        <v>84</v>
      </c>
      <c r="AH65" s="9">
        <f t="shared" si="11"/>
        <v>129</v>
      </c>
      <c r="AI65" s="9">
        <f t="shared" si="11"/>
        <v>118</v>
      </c>
      <c r="AJ65" s="9">
        <f>SUM(AJ60:AJ64)</f>
        <v>632</v>
      </c>
      <c r="AK65" s="3" t="s">
        <v>47</v>
      </c>
      <c r="AL65" s="9">
        <f t="shared" ref="AL65:AQ65" si="12">SUM(AL60:AL64)</f>
        <v>59</v>
      </c>
      <c r="AM65" s="9">
        <f t="shared" si="12"/>
        <v>48</v>
      </c>
      <c r="AN65" s="9">
        <f t="shared" si="12"/>
        <v>59</v>
      </c>
      <c r="AO65" s="9">
        <f t="shared" si="12"/>
        <v>55</v>
      </c>
      <c r="AP65" s="9">
        <f t="shared" si="12"/>
        <v>90</v>
      </c>
      <c r="AQ65" s="9">
        <f t="shared" si="12"/>
        <v>75</v>
      </c>
      <c r="AR65" s="9">
        <f t="shared" si="5"/>
        <v>386</v>
      </c>
    </row>
    <row r="66" spans="1:44">
      <c r="A66" s="7" t="s">
        <v>8</v>
      </c>
      <c r="B66" s="9">
        <f>'4 day Prep (2)'!G386</f>
        <v>373</v>
      </c>
      <c r="C66" s="9">
        <f>'4 day Prep (2)'!I386</f>
        <v>598</v>
      </c>
      <c r="D66" s="9">
        <f>'4 day Prep (2)'!K386</f>
        <v>382</v>
      </c>
      <c r="E66" s="9">
        <f>SUM(E60:E65)</f>
        <v>1353</v>
      </c>
      <c r="F66" s="9"/>
      <c r="G66" s="9">
        <f>SUM(G60:G65)</f>
        <v>49940</v>
      </c>
      <c r="H66" s="9">
        <f>SUM(H60:H65)</f>
        <v>35232.5</v>
      </c>
      <c r="I66" s="9">
        <f>SUM(I60:I65)</f>
        <v>42624</v>
      </c>
      <c r="J66" s="9">
        <f>SUM(J60:J65)</f>
        <v>127796.5</v>
      </c>
      <c r="K66" s="9">
        <f t="shared" si="7"/>
        <v>94.454175905395417</v>
      </c>
      <c r="M66" s="10">
        <f>G66/B66/Max!B2</f>
        <v>0.66943699731903483</v>
      </c>
      <c r="N66" s="10">
        <f>H66/C66/Max!B3</f>
        <v>0.69314381270903014</v>
      </c>
      <c r="O66" s="10">
        <f>I66/D66/Max!B4</f>
        <v>0.69738219895287956</v>
      </c>
      <c r="U66" s="3" t="s">
        <v>48</v>
      </c>
      <c r="V66" s="10">
        <f>M60</f>
        <v>0.66440677966101691</v>
      </c>
      <c r="W66" s="10">
        <f>M61</f>
        <v>0.69090909090909092</v>
      </c>
      <c r="X66" s="10">
        <f>M62</f>
        <v>0.6607142857142857</v>
      </c>
      <c r="Y66" s="10">
        <f>M63</f>
        <v>0.67619047619047623</v>
      </c>
      <c r="Z66" s="10">
        <f>M64</f>
        <v>0.66153846153846163</v>
      </c>
      <c r="AA66" s="10">
        <f>M65</f>
        <v>0.67619047619047623</v>
      </c>
      <c r="AB66" s="10">
        <f>M66</f>
        <v>0.66943699731903483</v>
      </c>
      <c r="AC66" s="3" t="s">
        <v>48</v>
      </c>
      <c r="AD66" s="10">
        <f>N60</f>
        <v>0.69708737864077674</v>
      </c>
      <c r="AE66" s="10">
        <f>N61</f>
        <v>0.70591397849462367</v>
      </c>
      <c r="AF66" s="10">
        <f>N62</f>
        <v>0.67190476190476189</v>
      </c>
      <c r="AG66" s="10">
        <f>N63</f>
        <v>0.72619047619047616</v>
      </c>
      <c r="AH66" s="10">
        <f>N64</f>
        <v>0.65503875968992253</v>
      </c>
      <c r="AI66" s="10">
        <f>N65</f>
        <v>0.72619047619047616</v>
      </c>
      <c r="AJ66" s="10">
        <f>N66</f>
        <v>0.69314381270903014</v>
      </c>
      <c r="AK66" s="3" t="s">
        <v>48</v>
      </c>
      <c r="AL66" s="10">
        <f>O60</f>
        <v>0.74830508474576274</v>
      </c>
      <c r="AM66" s="10">
        <f>O61</f>
        <v>0.66041666666666665</v>
      </c>
      <c r="AN66" s="10">
        <f>O62</f>
        <v>0.7</v>
      </c>
      <c r="AO66" s="10">
        <f>O63</f>
        <v>0.69047619047619047</v>
      </c>
      <c r="AP66" s="10">
        <f>O64</f>
        <v>0.69166666666666665</v>
      </c>
      <c r="AQ66" s="10">
        <f>O65</f>
        <v>0.69047619047619047</v>
      </c>
      <c r="AR66" s="10">
        <f>O66</f>
        <v>0.69738219895287956</v>
      </c>
    </row>
    <row r="70" spans="1:44">
      <c r="B70" s="214" t="s">
        <v>141</v>
      </c>
    </row>
    <row r="85" spans="1:52">
      <c r="A85" s="7"/>
      <c r="B85" s="9"/>
      <c r="C85" s="9"/>
      <c r="D85" s="9"/>
      <c r="E85" s="9"/>
      <c r="F85" s="9"/>
      <c r="G85" s="9"/>
      <c r="H85" s="9"/>
      <c r="I85" s="9"/>
      <c r="J85" s="9"/>
      <c r="K85" s="9"/>
      <c r="M85" s="10"/>
      <c r="N85" s="10"/>
      <c r="O85" s="10"/>
    </row>
    <row r="86" spans="1:52">
      <c r="U86" s="3"/>
      <c r="V86" s="10"/>
      <c r="W86" s="10"/>
      <c r="X86" s="10"/>
      <c r="Y86" s="10"/>
      <c r="Z86" s="10"/>
      <c r="AA86" s="10"/>
      <c r="AB86" s="10"/>
      <c r="AC86" s="3"/>
      <c r="AD86" s="10"/>
      <c r="AE86" s="10"/>
      <c r="AF86" s="10"/>
      <c r="AG86" s="10"/>
      <c r="AH86" s="10"/>
      <c r="AI86" s="10"/>
      <c r="AJ86" s="10"/>
      <c r="AK86" s="3"/>
      <c r="AL86" s="10"/>
      <c r="AM86" s="10"/>
      <c r="AN86" s="10"/>
      <c r="AO86" s="10"/>
      <c r="AP86" s="10"/>
      <c r="AQ86" s="10"/>
      <c r="AR86" s="10"/>
    </row>
    <row r="87" spans="1:52">
      <c r="A87" s="3"/>
      <c r="B87" s="5"/>
      <c r="M87" s="6"/>
    </row>
    <row r="88" spans="1:52">
      <c r="G88" s="5" t="s">
        <v>6</v>
      </c>
      <c r="U88" s="3" t="s">
        <v>2</v>
      </c>
      <c r="V88" s="3"/>
      <c r="W88" s="3"/>
      <c r="X88" s="3"/>
      <c r="Y88" s="3"/>
      <c r="Z88" s="3"/>
      <c r="AA88" s="3"/>
      <c r="AB88" s="3"/>
      <c r="AC88" s="3" t="s">
        <v>3</v>
      </c>
      <c r="AD88" s="3"/>
      <c r="AE88" s="3"/>
      <c r="AF88" s="3"/>
      <c r="AG88" s="3"/>
      <c r="AH88" s="3"/>
      <c r="AI88" s="3"/>
      <c r="AJ88" s="3"/>
      <c r="AK88" s="3" t="s">
        <v>4</v>
      </c>
      <c r="AL88" s="3"/>
      <c r="AM88" s="3"/>
      <c r="AN88" s="3"/>
      <c r="AO88" s="3"/>
      <c r="AP88" s="3"/>
      <c r="AQ88" s="3"/>
      <c r="AT88" s="3"/>
      <c r="AU88" s="3"/>
      <c r="AV88" s="3"/>
      <c r="AW88" s="3"/>
      <c r="AX88" s="3"/>
      <c r="AY88" s="3"/>
      <c r="AZ88" s="3"/>
    </row>
    <row r="89" spans="1:52">
      <c r="A89" s="7" t="s">
        <v>60</v>
      </c>
      <c r="B89" s="8" t="s">
        <v>2</v>
      </c>
      <c r="C89" s="8" t="s">
        <v>3</v>
      </c>
      <c r="D89" s="8" t="s">
        <v>7</v>
      </c>
      <c r="E89" s="8" t="s">
        <v>47</v>
      </c>
      <c r="G89" s="8" t="s">
        <v>2</v>
      </c>
      <c r="H89" s="8" t="s">
        <v>3</v>
      </c>
      <c r="I89" s="8" t="s">
        <v>7</v>
      </c>
      <c r="K89" s="8" t="s">
        <v>57</v>
      </c>
      <c r="M89" s="8" t="s">
        <v>2</v>
      </c>
      <c r="N89" s="8" t="s">
        <v>3</v>
      </c>
      <c r="O89" s="8" t="s">
        <v>7</v>
      </c>
      <c r="U89" s="3" t="s">
        <v>12</v>
      </c>
      <c r="V89" s="7" t="s">
        <v>49</v>
      </c>
      <c r="W89" s="7" t="s">
        <v>51</v>
      </c>
      <c r="X89" s="7" t="s">
        <v>52</v>
      </c>
      <c r="Y89" s="7" t="s">
        <v>53</v>
      </c>
      <c r="Z89" s="7" t="s">
        <v>62</v>
      </c>
      <c r="AA89" s="7" t="s">
        <v>64</v>
      </c>
      <c r="AC89" s="3" t="s">
        <v>12</v>
      </c>
      <c r="AD89" s="7" t="s">
        <v>49</v>
      </c>
      <c r="AE89" s="7" t="s">
        <v>51</v>
      </c>
      <c r="AF89" s="7" t="s">
        <v>52</v>
      </c>
      <c r="AG89" s="7" t="s">
        <v>53</v>
      </c>
      <c r="AH89" s="7" t="s">
        <v>62</v>
      </c>
      <c r="AI89" s="7" t="s">
        <v>64</v>
      </c>
      <c r="AK89" s="3" t="s">
        <v>12</v>
      </c>
      <c r="AL89" s="7" t="s">
        <v>49</v>
      </c>
      <c r="AM89" s="7" t="s">
        <v>51</v>
      </c>
      <c r="AN89" s="7" t="s">
        <v>52</v>
      </c>
      <c r="AO89" s="7" t="s">
        <v>53</v>
      </c>
      <c r="AP89" s="7" t="s">
        <v>62</v>
      </c>
      <c r="AQ89" s="7" t="s">
        <v>64</v>
      </c>
      <c r="AT89" s="3" t="s">
        <v>54</v>
      </c>
      <c r="AU89" s="7" t="s">
        <v>49</v>
      </c>
      <c r="AV89" s="7" t="s">
        <v>51</v>
      </c>
      <c r="AW89" s="7" t="s">
        <v>52</v>
      </c>
      <c r="AX89" s="7" t="s">
        <v>53</v>
      </c>
      <c r="AY89" s="7" t="s">
        <v>62</v>
      </c>
      <c r="AZ89" s="7" t="s">
        <v>64</v>
      </c>
    </row>
    <row r="90" spans="1:52">
      <c r="A90" s="7">
        <v>1</v>
      </c>
      <c r="B90" s="9">
        <f>'4 day Prep (3)'!G58</f>
        <v>55</v>
      </c>
      <c r="C90" s="9">
        <f>'4 day Prep (3)'!I58</f>
        <v>62</v>
      </c>
      <c r="D90" s="9">
        <f>'4 day Prep (3)'!K58</f>
        <v>35</v>
      </c>
      <c r="E90" s="9">
        <f>SUM(B90:D90)</f>
        <v>152</v>
      </c>
      <c r="F90" s="9"/>
      <c r="G90" s="9">
        <f>'4 day Prep (3)'!H58</f>
        <v>7500</v>
      </c>
      <c r="H90" s="9">
        <f>'4 day Prep (3)'!J58</f>
        <v>3527.5</v>
      </c>
      <c r="I90" s="9">
        <f>'4 day Prep (3)'!L58</f>
        <v>4176</v>
      </c>
      <c r="J90" s="9">
        <f>SUM(G90:I90)</f>
        <v>15203.5</v>
      </c>
      <c r="K90" s="9">
        <f t="shared" ref="K90:K95" si="13">J90/E90</f>
        <v>100.02302631578948</v>
      </c>
      <c r="M90" s="10">
        <f>G90/B90/Max!B2</f>
        <v>0.68181818181818188</v>
      </c>
      <c r="N90" s="10">
        <f>H90/C90/Max!B3</f>
        <v>0.66935483870967749</v>
      </c>
      <c r="O90" s="10">
        <f>I90/D90/Max!B4</f>
        <v>0.74571428571428577</v>
      </c>
      <c r="U90" s="3" t="s">
        <v>42</v>
      </c>
      <c r="V90" s="9">
        <f>'4 day Prep (3)'!$M$58</f>
        <v>13</v>
      </c>
      <c r="W90" s="9">
        <f>'4 day Prep (3)'!$M$122</f>
        <v>15</v>
      </c>
      <c r="X90" s="9">
        <f>'4 day Prep (3)'!$M$187</f>
        <v>10</v>
      </c>
      <c r="Y90" s="9">
        <f>'4 day Prep (3)'!$M$253</f>
        <v>10</v>
      </c>
      <c r="Z90" s="9">
        <f>'4 day Prep (3)'!$M$314</f>
        <v>13</v>
      </c>
      <c r="AA90" s="9">
        <f t="shared" ref="AA90:AA95" si="14">SUM(V90:Z90)</f>
        <v>61</v>
      </c>
      <c r="AC90" s="3" t="s">
        <v>42</v>
      </c>
      <c r="AD90" s="9">
        <f>'4 day Prep (3)'!$R$58</f>
        <v>15</v>
      </c>
      <c r="AE90" s="9">
        <f>'4 day Prep (3)'!$R$122</f>
        <v>20</v>
      </c>
      <c r="AF90" s="9">
        <f>'4 day Prep (3)'!$R$187</f>
        <v>28</v>
      </c>
      <c r="AG90" s="9">
        <f>'4 day Prep (3)'!$R$253</f>
        <v>19</v>
      </c>
      <c r="AH90" s="9">
        <f>'4 day Prep (3)'!$R$314</f>
        <v>24</v>
      </c>
      <c r="AI90" s="9">
        <f t="shared" ref="AI90:AI95" si="15">SUM(AD90:AH90)</f>
        <v>106</v>
      </c>
      <c r="AK90" s="3" t="s">
        <v>42</v>
      </c>
      <c r="AL90" s="9">
        <f>'4 day Prep (3)'!$W$58</f>
        <v>3</v>
      </c>
      <c r="AM90" s="9">
        <f>'4 day Prep (3)'!$W$122</f>
        <v>8</v>
      </c>
      <c r="AN90" s="9">
        <f>'4 day Prep (3)'!$W$187</f>
        <v>11</v>
      </c>
      <c r="AO90" s="9">
        <f>'4 day Prep (3)'!$W$253</f>
        <v>7</v>
      </c>
      <c r="AP90" s="9">
        <f>'4 day Prep (3)'!$W$314</f>
        <v>9</v>
      </c>
      <c r="AQ90" s="9">
        <f t="shared" ref="AQ90:AQ95" si="16">SUM(AL90:AP90)</f>
        <v>38</v>
      </c>
      <c r="AT90" t="s">
        <v>2</v>
      </c>
      <c r="AU90" s="93">
        <f t="shared" ref="AU90:AZ90" si="17">V95/(V95+AD95+AL95)</f>
        <v>0.36184210526315791</v>
      </c>
      <c r="AV90" s="93">
        <f t="shared" si="17"/>
        <v>0.30396475770925108</v>
      </c>
      <c r="AW90" s="93">
        <f t="shared" si="17"/>
        <v>0.24632352941176472</v>
      </c>
      <c r="AX90" s="93">
        <f t="shared" si="17"/>
        <v>0.28063241106719367</v>
      </c>
      <c r="AY90" s="93">
        <f t="shared" si="17"/>
        <v>0.2196969696969697</v>
      </c>
      <c r="AZ90" s="93">
        <f t="shared" si="17"/>
        <v>0.27397260273972601</v>
      </c>
    </row>
    <row r="91" spans="1:52">
      <c r="A91" s="7">
        <v>2</v>
      </c>
      <c r="B91" s="9">
        <f>'4 day Prep (3)'!G122</f>
        <v>69</v>
      </c>
      <c r="C91" s="9">
        <f>'4 day Prep (3)'!I122</f>
        <v>94</v>
      </c>
      <c r="D91" s="9">
        <f>'4 day Prep (3)'!K122</f>
        <v>64</v>
      </c>
      <c r="E91" s="9">
        <f>SUM(B91:D91)</f>
        <v>227</v>
      </c>
      <c r="F91" s="9"/>
      <c r="G91" s="9">
        <f>'4 day Prep (3)'!H122</f>
        <v>8970</v>
      </c>
      <c r="H91" s="9">
        <f>'4 day Prep (3)'!J122</f>
        <v>5374.5</v>
      </c>
      <c r="I91" s="9">
        <f>'4 day Prep (3)'!L122</f>
        <v>6372.25</v>
      </c>
      <c r="J91" s="9">
        <f>SUM(G91:I91)</f>
        <v>20716.75</v>
      </c>
      <c r="K91" s="9">
        <f t="shared" si="13"/>
        <v>91.263215859030836</v>
      </c>
      <c r="M91" s="10">
        <f>G91/B91/Max!B2</f>
        <v>0.65</v>
      </c>
      <c r="N91" s="10">
        <f>H91/C91/Max!B3</f>
        <v>0.6726533166458073</v>
      </c>
      <c r="O91" s="10">
        <f>I91/D91/Max!B4</f>
        <v>0.62229003906250002</v>
      </c>
      <c r="U91" s="3" t="s">
        <v>43</v>
      </c>
      <c r="V91" s="9">
        <f>'4 day Prep (3)'!$N$58</f>
        <v>11</v>
      </c>
      <c r="W91" s="9">
        <f>'4 day Prep (3)'!$N$122</f>
        <v>13</v>
      </c>
      <c r="X91" s="9">
        <f>'4 day Prep (3)'!$N$187</f>
        <v>39</v>
      </c>
      <c r="Y91" s="9">
        <f>'4 day Prep (3)'!$N$253</f>
        <v>9</v>
      </c>
      <c r="Z91" s="9">
        <f>'4 day Prep (3)'!$N$314</f>
        <v>11</v>
      </c>
      <c r="AA91" s="9">
        <f t="shared" si="14"/>
        <v>83</v>
      </c>
      <c r="AC91" s="3" t="s">
        <v>43</v>
      </c>
      <c r="AD91" s="9">
        <f>'4 day Prep (3)'!$S$58</f>
        <v>12</v>
      </c>
      <c r="AE91" s="9">
        <f>'4 day Prep (3)'!$S$122</f>
        <v>17</v>
      </c>
      <c r="AF91" s="9">
        <f>'4 day Prep (3)'!$S$187</f>
        <v>27</v>
      </c>
      <c r="AG91" s="9">
        <f>'4 day Prep (3)'!$S$253</f>
        <v>18</v>
      </c>
      <c r="AH91" s="9">
        <f>'4 day Prep (3)'!$S$314</f>
        <v>22</v>
      </c>
      <c r="AI91" s="9">
        <f t="shared" si="15"/>
        <v>96</v>
      </c>
      <c r="AK91" s="3" t="s">
        <v>43</v>
      </c>
      <c r="AL91" s="9">
        <f>'4 day Prep (3)'!$X$58</f>
        <v>6</v>
      </c>
      <c r="AM91" s="9">
        <f>'4 day Prep (3)'!$X$122</f>
        <v>11</v>
      </c>
      <c r="AN91" s="9">
        <f>'4 day Prep (3)'!$X$187</f>
        <v>11</v>
      </c>
      <c r="AO91" s="9">
        <f>'4 day Prep (3)'!$X$253</f>
        <v>10</v>
      </c>
      <c r="AP91" s="9">
        <f>'4 day Prep (3)'!$X$314</f>
        <v>12</v>
      </c>
      <c r="AQ91" s="9">
        <f t="shared" si="16"/>
        <v>50</v>
      </c>
      <c r="AT91" t="s">
        <v>3</v>
      </c>
      <c r="AU91" s="93">
        <f t="shared" ref="AU91:AZ91" si="18">AD95/(V95+AD95+AL95)</f>
        <v>0.40789473684210525</v>
      </c>
      <c r="AV91" s="93">
        <f t="shared" si="18"/>
        <v>0.41409691629955947</v>
      </c>
      <c r="AW91" s="93">
        <f t="shared" si="18"/>
        <v>0.51470588235294112</v>
      </c>
      <c r="AX91" s="93">
        <f t="shared" si="18"/>
        <v>0.50592885375494068</v>
      </c>
      <c r="AY91" s="93">
        <f t="shared" si="18"/>
        <v>0.50757575757575757</v>
      </c>
      <c r="AZ91" s="93">
        <f t="shared" si="18"/>
        <v>0.47773972602739728</v>
      </c>
    </row>
    <row r="92" spans="1:52">
      <c r="A92" s="7">
        <v>3</v>
      </c>
      <c r="B92" s="9">
        <f>'4 day Prep (3)'!G187</f>
        <v>67</v>
      </c>
      <c r="C92" s="9">
        <f>'4 day Prep (3)'!I187</f>
        <v>140</v>
      </c>
      <c r="D92" s="9">
        <f>'4 day Prep (3)'!K187</f>
        <v>65</v>
      </c>
      <c r="E92" s="9">
        <f>SUM(B92:D92)</f>
        <v>272</v>
      </c>
      <c r="F92" s="9"/>
      <c r="G92" s="9">
        <f>'4 day Prep (3)'!H187</f>
        <v>8800</v>
      </c>
      <c r="H92" s="9">
        <f>'4 day Prep (3)'!J187</f>
        <v>8075</v>
      </c>
      <c r="I92" s="9">
        <f>'4 day Prep (3)'!L187</f>
        <v>6912</v>
      </c>
      <c r="J92" s="9">
        <f>SUM(G92:I92)</f>
        <v>23787</v>
      </c>
      <c r="K92" s="9">
        <f t="shared" si="13"/>
        <v>87.452205882352942</v>
      </c>
      <c r="M92" s="10">
        <f>G92/B92/Max!B2</f>
        <v>0.65671641791044777</v>
      </c>
      <c r="N92" s="10">
        <f>H92/C92/Max!B3</f>
        <v>0.6785714285714286</v>
      </c>
      <c r="O92" s="10">
        <f>I92/D92/Max!B4</f>
        <v>0.66461538461538461</v>
      </c>
      <c r="U92" s="3" t="s">
        <v>44</v>
      </c>
      <c r="V92" s="9">
        <f>'4 day Prep (3)'!$O$58</f>
        <v>17</v>
      </c>
      <c r="W92" s="9">
        <f>'4 day Prep (3)'!$O$122</f>
        <v>26</v>
      </c>
      <c r="X92" s="9">
        <f>'4 day Prep (3)'!$O$187</f>
        <v>3</v>
      </c>
      <c r="Y92" s="9">
        <f>'4 day Prep (3)'!$O$253</f>
        <v>36</v>
      </c>
      <c r="Z92" s="9">
        <f>'4 day Prep (3)'!$O$314</f>
        <v>18</v>
      </c>
      <c r="AA92" s="9">
        <f t="shared" si="14"/>
        <v>100</v>
      </c>
      <c r="AC92" s="3" t="s">
        <v>44</v>
      </c>
      <c r="AD92" s="9">
        <f>'4 day Prep (3)'!$T$58</f>
        <v>17</v>
      </c>
      <c r="AE92" s="9">
        <f>'4 day Prep (3)'!$T$122</f>
        <v>50</v>
      </c>
      <c r="AF92" s="9">
        <f>'4 day Prep (3)'!$T$187</f>
        <v>34</v>
      </c>
      <c r="AG92" s="9">
        <f>'4 day Prep (3)'!$T$253</f>
        <v>61</v>
      </c>
      <c r="AH92" s="9">
        <f>'4 day Prep (3)'!$T$314</f>
        <v>76</v>
      </c>
      <c r="AI92" s="9">
        <f t="shared" si="15"/>
        <v>238</v>
      </c>
      <c r="AK92" s="3" t="s">
        <v>44</v>
      </c>
      <c r="AL92" s="9">
        <f>'4 day Prep (3)'!$Y$58</f>
        <v>14</v>
      </c>
      <c r="AM92" s="9">
        <f>'4 day Prep (3)'!$Y$122</f>
        <v>22</v>
      </c>
      <c r="AN92" s="9">
        <f>'4 day Prep (3)'!$Y$187</f>
        <v>43</v>
      </c>
      <c r="AO92" s="9">
        <f>'4 day Prep (3)'!$Y$253</f>
        <v>9</v>
      </c>
      <c r="AP92" s="9">
        <f>'4 day Prep (3)'!$Y$314</f>
        <v>29</v>
      </c>
      <c r="AQ92" s="9">
        <f t="shared" si="16"/>
        <v>117</v>
      </c>
      <c r="AT92" t="s">
        <v>4</v>
      </c>
      <c r="AU92" s="93">
        <f t="shared" ref="AU92:AZ92" si="19">AL95/(AL95+AD95+V95)</f>
        <v>0.23026315789473684</v>
      </c>
      <c r="AV92" s="93">
        <f t="shared" si="19"/>
        <v>0.28193832599118945</v>
      </c>
      <c r="AW92" s="93">
        <f t="shared" si="19"/>
        <v>0.23897058823529413</v>
      </c>
      <c r="AX92" s="93">
        <f t="shared" si="19"/>
        <v>0.2134387351778656</v>
      </c>
      <c r="AY92" s="93">
        <f t="shared" si="19"/>
        <v>0.27272727272727271</v>
      </c>
      <c r="AZ92" s="93">
        <f t="shared" si="19"/>
        <v>0.24828767123287671</v>
      </c>
    </row>
    <row r="93" spans="1:52">
      <c r="A93" s="7">
        <v>4</v>
      </c>
      <c r="B93" s="9">
        <f>'4 day Prep (3)'!G253</f>
        <v>71</v>
      </c>
      <c r="C93" s="9">
        <f>'4 day Prep (3)'!I253</f>
        <v>128</v>
      </c>
      <c r="D93" s="9">
        <f>'4 day Prep (3)'!K253</f>
        <v>54</v>
      </c>
      <c r="E93" s="9">
        <f>SUM(B93:D93)</f>
        <v>253</v>
      </c>
      <c r="F93" s="9"/>
      <c r="G93" s="9">
        <f>'4 day Prep (3)'!H253</f>
        <v>9720</v>
      </c>
      <c r="H93" s="9">
        <f>'4 day Prep (3)'!J253</f>
        <v>7654.25</v>
      </c>
      <c r="I93" s="9">
        <f>'4 day Prep (3)'!L253</f>
        <v>6352</v>
      </c>
      <c r="J93" s="9">
        <f>SUM(G93:I93)</f>
        <v>23726.25</v>
      </c>
      <c r="K93" s="9">
        <f t="shared" si="13"/>
        <v>93.779644268774703</v>
      </c>
      <c r="M93" s="10">
        <f>G93/B93/Max!B2</f>
        <v>0.6845070422535211</v>
      </c>
      <c r="N93" s="10">
        <f>H93/C93/Max!B3</f>
        <v>0.70351562499999998</v>
      </c>
      <c r="O93" s="10">
        <f>I93/D93/Max!B4</f>
        <v>0.73518518518518516</v>
      </c>
      <c r="U93" s="3" t="s">
        <v>45</v>
      </c>
      <c r="V93" s="9">
        <f>'4 day Prep (3)'!$P$58</f>
        <v>14</v>
      </c>
      <c r="W93" s="9">
        <f>'4 day Prep (3)'!$P$122</f>
        <v>10</v>
      </c>
      <c r="X93" s="9">
        <f>'4 day Prep (3)'!$P$187</f>
        <v>15</v>
      </c>
      <c r="Y93" s="9">
        <f>'4 day Prep (3)'!$P$253</f>
        <v>16</v>
      </c>
      <c r="Z93" s="9">
        <f>'4 day Prep (3)'!$P$314</f>
        <v>16</v>
      </c>
      <c r="AA93" s="9">
        <f t="shared" si="14"/>
        <v>71</v>
      </c>
      <c r="AC93" s="3" t="s">
        <v>45</v>
      </c>
      <c r="AD93" s="9">
        <f>'4 day Prep (3)'!$U$58</f>
        <v>18</v>
      </c>
      <c r="AE93" s="9">
        <f>'4 day Prep (3)'!$U$122</f>
        <v>2</v>
      </c>
      <c r="AF93" s="9">
        <f>'4 day Prep (3)'!$U$187</f>
        <v>51</v>
      </c>
      <c r="AG93" s="9">
        <f>'4 day Prep (3)'!$U$253</f>
        <v>24</v>
      </c>
      <c r="AH93" s="9">
        <f>'4 day Prep (3)'!$U$314</f>
        <v>12</v>
      </c>
      <c r="AI93" s="9">
        <f t="shared" si="15"/>
        <v>107</v>
      </c>
      <c r="AK93" s="3" t="s">
        <v>45</v>
      </c>
      <c r="AL93" s="9">
        <f>'4 day Prep (3)'!$Z$58</f>
        <v>6</v>
      </c>
      <c r="AM93" s="9">
        <f>'4 day Prep (3)'!$Z$122</f>
        <v>18</v>
      </c>
      <c r="AN93" s="9">
        <f>'4 day Prep (3)'!$Z$187</f>
        <v>0</v>
      </c>
      <c r="AO93" s="9">
        <f>'4 day Prep (3)'!$Z$253</f>
        <v>22</v>
      </c>
      <c r="AP93" s="9">
        <f>'4 day Prep (3)'!$Z$314</f>
        <v>15</v>
      </c>
      <c r="AQ93" s="9">
        <f t="shared" si="16"/>
        <v>61</v>
      </c>
    </row>
    <row r="94" spans="1:52">
      <c r="A94" s="7">
        <v>5</v>
      </c>
      <c r="B94" s="9">
        <f>'4 day Prep (3)'!G314</f>
        <v>58</v>
      </c>
      <c r="C94" s="9">
        <f>'4 day Prep (3)'!I314</f>
        <v>134</v>
      </c>
      <c r="D94" s="9">
        <f>'4 day Prep (3)'!K314</f>
        <v>72</v>
      </c>
      <c r="E94" s="9">
        <f>SUM(B94:D94)</f>
        <v>264</v>
      </c>
      <c r="F94" s="9"/>
      <c r="G94" s="9">
        <f>'4 day Prep (3)'!H314</f>
        <v>7880</v>
      </c>
      <c r="H94" s="9">
        <f>'4 day Prep (3)'!J314</f>
        <v>7514</v>
      </c>
      <c r="I94" s="9">
        <f>'4 day Prep (3)'!L314</f>
        <v>8360</v>
      </c>
      <c r="J94" s="9">
        <f>SUM(G94:I94)</f>
        <v>23754</v>
      </c>
      <c r="K94" s="9">
        <f t="shared" si="13"/>
        <v>89.977272727272734</v>
      </c>
      <c r="M94" s="10">
        <f>G94/B94/Max!B2</f>
        <v>0.67931034482758623</v>
      </c>
      <c r="N94" s="10">
        <f>H94/C94/Max!B3</f>
        <v>0.65970149253731336</v>
      </c>
      <c r="O94" s="10">
        <f>I94/D94/Max!B4</f>
        <v>0.72569444444444442</v>
      </c>
      <c r="U94" s="3" t="s">
        <v>46</v>
      </c>
      <c r="V94" s="9">
        <f>'4 day Prep (3)'!$Q$58</f>
        <v>0</v>
      </c>
      <c r="W94" s="9">
        <f>'4 day Prep (3)'!$Q$122</f>
        <v>5</v>
      </c>
      <c r="X94" s="9">
        <f>'4 day Prep (3)'!$Q$187</f>
        <v>0</v>
      </c>
      <c r="Y94" s="9">
        <f>'4 day Prep (3)'!$Q$253</f>
        <v>0</v>
      </c>
      <c r="Z94" s="9">
        <f>'4 day Prep (3)'!$Q$314</f>
        <v>0</v>
      </c>
      <c r="AA94" s="9">
        <f t="shared" si="14"/>
        <v>5</v>
      </c>
      <c r="AC94" s="3" t="s">
        <v>46</v>
      </c>
      <c r="AD94" s="9">
        <f>'4 day Prep (3)'!$V$58</f>
        <v>0</v>
      </c>
      <c r="AE94" s="9">
        <f>'4 day Prep (3)'!$V$122</f>
        <v>5</v>
      </c>
      <c r="AF94" s="9">
        <f>'4 day Prep (3)'!$V$187</f>
        <v>0</v>
      </c>
      <c r="AG94" s="9">
        <f>'4 day Prep (3)'!$V$253</f>
        <v>6</v>
      </c>
      <c r="AH94" s="9">
        <f>'4 day Prep (3)'!$V$314</f>
        <v>0</v>
      </c>
      <c r="AI94" s="9">
        <f t="shared" si="15"/>
        <v>11</v>
      </c>
      <c r="AK94" s="3" t="s">
        <v>46</v>
      </c>
      <c r="AL94" s="9">
        <f>'4 day Prep (3)'!$AA$58</f>
        <v>6</v>
      </c>
      <c r="AM94" s="9">
        <f>'4 day Prep (3)'!$AA$122</f>
        <v>5</v>
      </c>
      <c r="AN94" s="9">
        <f>'4 day Prep (3)'!$AA$187</f>
        <v>0</v>
      </c>
      <c r="AO94" s="9">
        <f>'4 day Prep (3)'!$AA$253</f>
        <v>6</v>
      </c>
      <c r="AP94" s="9">
        <f>'4 day Prep (3)'!$AA$314</f>
        <v>7</v>
      </c>
      <c r="AQ94" s="9">
        <f t="shared" si="16"/>
        <v>24</v>
      </c>
    </row>
    <row r="95" spans="1:52">
      <c r="A95" s="7" t="s">
        <v>8</v>
      </c>
      <c r="B95" s="9">
        <f>SUM(B90:B94)</f>
        <v>320</v>
      </c>
      <c r="C95" s="9">
        <f>SUM(C90:C94)</f>
        <v>558</v>
      </c>
      <c r="D95" s="9">
        <f>SUM(D90:D94)</f>
        <v>290</v>
      </c>
      <c r="E95" s="9">
        <f>SUM(E90:E94)</f>
        <v>1168</v>
      </c>
      <c r="F95" s="9"/>
      <c r="G95" s="9">
        <f>SUM(G90:G94)</f>
        <v>42870</v>
      </c>
      <c r="H95" s="9">
        <f>SUM(H90:H94)</f>
        <v>32145.25</v>
      </c>
      <c r="I95" s="9">
        <f>SUM(I90:I94)</f>
        <v>32172.25</v>
      </c>
      <c r="J95" s="9">
        <f>SUM(J90:J94)</f>
        <v>107187.5</v>
      </c>
      <c r="K95" s="9">
        <f t="shared" si="13"/>
        <v>91.770119863013704</v>
      </c>
      <c r="M95" s="10">
        <f>G95/B95/Max!B2</f>
        <v>0.66984374999999996</v>
      </c>
      <c r="N95" s="10">
        <f>H95/C95/Max!B3</f>
        <v>0.67774088129875598</v>
      </c>
      <c r="O95" s="10">
        <f>I95/D95/Max!B4</f>
        <v>0.69336745689655177</v>
      </c>
      <c r="U95" s="3" t="s">
        <v>47</v>
      </c>
      <c r="V95" s="9">
        <f>SUM(V90:V94)</f>
        <v>55</v>
      </c>
      <c r="W95" s="9">
        <f>SUM(W90:W94)</f>
        <v>69</v>
      </c>
      <c r="X95" s="9">
        <f>SUM(X90:X94)</f>
        <v>67</v>
      </c>
      <c r="Y95" s="9">
        <f>SUM(Y90:Y94)</f>
        <v>71</v>
      </c>
      <c r="Z95" s="9">
        <f>SUM(Z90:Z94)</f>
        <v>58</v>
      </c>
      <c r="AA95" s="9">
        <f t="shared" si="14"/>
        <v>320</v>
      </c>
      <c r="AC95" s="3" t="s">
        <v>47</v>
      </c>
      <c r="AD95" s="9">
        <f>SUM(AD90:AD94)</f>
        <v>62</v>
      </c>
      <c r="AE95" s="9">
        <f>SUM(AE90:AE94)</f>
        <v>94</v>
      </c>
      <c r="AF95" s="9">
        <f>SUM(AF90:AF94)</f>
        <v>140</v>
      </c>
      <c r="AG95" s="9">
        <f>SUM(AG90:AG94)</f>
        <v>128</v>
      </c>
      <c r="AH95" s="9">
        <f>SUM(AH90:AH94)</f>
        <v>134</v>
      </c>
      <c r="AI95" s="9">
        <f t="shared" si="15"/>
        <v>558</v>
      </c>
      <c r="AK95" s="3" t="s">
        <v>47</v>
      </c>
      <c r="AL95" s="9">
        <f>SUM(AL90:AL94)</f>
        <v>35</v>
      </c>
      <c r="AM95" s="9">
        <f>SUM(AM90:AM94)</f>
        <v>64</v>
      </c>
      <c r="AN95" s="9">
        <f>SUM(AN90:AN94)</f>
        <v>65</v>
      </c>
      <c r="AO95" s="9">
        <f>SUM(AO90:AO94)</f>
        <v>54</v>
      </c>
      <c r="AP95" s="9">
        <f>SUM(AP90:AP94)</f>
        <v>72</v>
      </c>
      <c r="AQ95" s="9">
        <f t="shared" si="16"/>
        <v>290</v>
      </c>
    </row>
    <row r="96" spans="1:52">
      <c r="U96" s="3" t="s">
        <v>48</v>
      </c>
      <c r="V96" s="10">
        <f>M90</f>
        <v>0.68181818181818188</v>
      </c>
      <c r="W96" s="10">
        <f>M91</f>
        <v>0.65</v>
      </c>
      <c r="X96" s="10">
        <f>M92</f>
        <v>0.65671641791044777</v>
      </c>
      <c r="Y96" s="10">
        <f>M93</f>
        <v>0.6845070422535211</v>
      </c>
      <c r="Z96" s="10">
        <f>M94</f>
        <v>0.67931034482758623</v>
      </c>
      <c r="AA96" s="10">
        <f>M95</f>
        <v>0.66984374999999996</v>
      </c>
      <c r="AC96" s="3" t="s">
        <v>48</v>
      </c>
      <c r="AD96" s="10">
        <f>N90</f>
        <v>0.66935483870967749</v>
      </c>
      <c r="AE96" s="10">
        <f>N91</f>
        <v>0.6726533166458073</v>
      </c>
      <c r="AF96" s="10">
        <f>N92</f>
        <v>0.6785714285714286</v>
      </c>
      <c r="AG96" s="10">
        <f>N93</f>
        <v>0.70351562499999998</v>
      </c>
      <c r="AH96" s="10">
        <f>N94</f>
        <v>0.65970149253731336</v>
      </c>
      <c r="AI96" s="10">
        <f>N95</f>
        <v>0.67774088129875598</v>
      </c>
      <c r="AK96" s="3" t="s">
        <v>48</v>
      </c>
      <c r="AL96" s="10">
        <f>O90</f>
        <v>0.74571428571428577</v>
      </c>
      <c r="AM96" s="10">
        <f>O91</f>
        <v>0.62229003906250002</v>
      </c>
      <c r="AN96" s="10">
        <f>O92</f>
        <v>0.66461538461538461</v>
      </c>
      <c r="AO96" s="10">
        <f>O93</f>
        <v>0.73518518518518516</v>
      </c>
      <c r="AP96" s="10">
        <f>O94</f>
        <v>0.72569444444444442</v>
      </c>
      <c r="AQ96" s="10">
        <f>O95</f>
        <v>0.69336745689655177</v>
      </c>
    </row>
    <row r="100" spans="2:2">
      <c r="B100" s="214" t="s">
        <v>139</v>
      </c>
    </row>
    <row r="115" spans="1:52">
      <c r="A115" s="7"/>
      <c r="B115" s="9"/>
      <c r="C115" s="9"/>
      <c r="D115" s="9"/>
      <c r="E115" s="9"/>
      <c r="F115" s="9"/>
      <c r="G115" s="9"/>
      <c r="H115" s="9"/>
      <c r="I115" s="9"/>
      <c r="J115" s="9"/>
      <c r="K115" s="9"/>
      <c r="M115" s="10"/>
      <c r="N115" s="10"/>
      <c r="O115" s="10"/>
    </row>
    <row r="116" spans="1:52">
      <c r="U116" s="3"/>
      <c r="V116" s="10"/>
      <c r="W116" s="10"/>
      <c r="X116" s="10"/>
      <c r="Y116" s="10"/>
      <c r="Z116" s="10"/>
      <c r="AA116" s="10"/>
      <c r="AB116" s="10"/>
      <c r="AC116" s="3"/>
      <c r="AD116" s="10"/>
      <c r="AE116" s="10"/>
      <c r="AF116" s="10"/>
      <c r="AG116" s="10"/>
      <c r="AH116" s="10"/>
      <c r="AI116" s="10"/>
      <c r="AJ116" s="10"/>
      <c r="AK116" s="3"/>
      <c r="AL116" s="10"/>
      <c r="AM116" s="10"/>
      <c r="AN116" s="10"/>
      <c r="AO116" s="10"/>
      <c r="AP116" s="10"/>
      <c r="AQ116" s="10"/>
      <c r="AR116" s="10"/>
    </row>
    <row r="117" spans="1:52">
      <c r="A117" s="3"/>
      <c r="B117" s="5"/>
      <c r="M117" s="6"/>
    </row>
    <row r="118" spans="1:52">
      <c r="G118" s="5" t="s">
        <v>6</v>
      </c>
      <c r="U118" s="3" t="s">
        <v>2</v>
      </c>
      <c r="V118" s="3"/>
      <c r="W118" s="3"/>
      <c r="X118" s="3"/>
      <c r="Y118" s="3"/>
      <c r="Z118" s="3"/>
      <c r="AA118" s="3"/>
      <c r="AB118" s="3"/>
      <c r="AC118" s="3" t="s">
        <v>3</v>
      </c>
      <c r="AD118" s="3"/>
      <c r="AE118" s="3"/>
      <c r="AF118" s="3"/>
      <c r="AG118" s="3"/>
      <c r="AH118" s="3"/>
      <c r="AI118" s="3"/>
      <c r="AJ118" s="3"/>
      <c r="AK118" s="3" t="s">
        <v>4</v>
      </c>
      <c r="AL118" s="3"/>
      <c r="AM118" s="3"/>
      <c r="AN118" s="3"/>
      <c r="AO118" s="3"/>
      <c r="AP118" s="3"/>
      <c r="AQ118" s="3"/>
      <c r="AT118" s="3"/>
      <c r="AU118" s="3"/>
      <c r="AV118" s="3"/>
      <c r="AW118" s="3"/>
      <c r="AX118" s="3"/>
      <c r="AY118" s="3"/>
      <c r="AZ118" s="3"/>
    </row>
    <row r="119" spans="1:52">
      <c r="A119" s="7" t="s">
        <v>61</v>
      </c>
      <c r="B119" s="8" t="s">
        <v>2</v>
      </c>
      <c r="C119" s="8" t="s">
        <v>3</v>
      </c>
      <c r="D119" s="8" t="s">
        <v>7</v>
      </c>
      <c r="E119" s="8" t="s">
        <v>47</v>
      </c>
      <c r="G119" s="8" t="s">
        <v>2</v>
      </c>
      <c r="H119" s="8" t="s">
        <v>3</v>
      </c>
      <c r="I119" s="8" t="s">
        <v>7</v>
      </c>
      <c r="K119" s="8" t="s">
        <v>57</v>
      </c>
      <c r="M119" s="8" t="s">
        <v>2</v>
      </c>
      <c r="N119" s="8" t="s">
        <v>3</v>
      </c>
      <c r="O119" s="8" t="s">
        <v>7</v>
      </c>
      <c r="U119" s="3" t="s">
        <v>12</v>
      </c>
      <c r="V119" s="7" t="s">
        <v>49</v>
      </c>
      <c r="W119" s="7" t="s">
        <v>51</v>
      </c>
      <c r="X119" s="7" t="s">
        <v>52</v>
      </c>
      <c r="Y119" s="7" t="s">
        <v>53</v>
      </c>
      <c r="Z119" s="7" t="s">
        <v>62</v>
      </c>
      <c r="AA119" s="7" t="s">
        <v>50</v>
      </c>
      <c r="AC119" s="3" t="s">
        <v>12</v>
      </c>
      <c r="AD119" s="7" t="s">
        <v>49</v>
      </c>
      <c r="AE119" s="7" t="s">
        <v>51</v>
      </c>
      <c r="AF119" s="7" t="s">
        <v>52</v>
      </c>
      <c r="AG119" s="7" t="s">
        <v>53</v>
      </c>
      <c r="AH119" s="7" t="s">
        <v>62</v>
      </c>
      <c r="AI119" s="7" t="s">
        <v>50</v>
      </c>
      <c r="AK119" s="3" t="s">
        <v>12</v>
      </c>
      <c r="AL119" s="7" t="s">
        <v>49</v>
      </c>
      <c r="AM119" s="7" t="s">
        <v>51</v>
      </c>
      <c r="AN119" s="7" t="s">
        <v>52</v>
      </c>
      <c r="AO119" s="7" t="s">
        <v>53</v>
      </c>
      <c r="AP119" s="7" t="s">
        <v>62</v>
      </c>
      <c r="AQ119" s="7" t="s">
        <v>50</v>
      </c>
      <c r="AT119" s="3" t="s">
        <v>54</v>
      </c>
      <c r="AU119" s="7" t="s">
        <v>49</v>
      </c>
      <c r="AV119" s="7" t="s">
        <v>51</v>
      </c>
      <c r="AW119" s="7" t="s">
        <v>52</v>
      </c>
      <c r="AX119" s="7" t="s">
        <v>53</v>
      </c>
      <c r="AY119" s="7" t="s">
        <v>62</v>
      </c>
      <c r="AZ119" s="7" t="s">
        <v>50</v>
      </c>
    </row>
    <row r="120" spans="1:52">
      <c r="A120" s="7">
        <v>1</v>
      </c>
      <c r="B120" s="9">
        <f>'4 day Comp'!G62</f>
        <v>40</v>
      </c>
      <c r="C120" s="9">
        <f>'4 day Comp'!I62</f>
        <v>85</v>
      </c>
      <c r="D120" s="9">
        <f>'4 day Comp'!K62</f>
        <v>38</v>
      </c>
      <c r="E120" s="9">
        <f>SUM(B120:D120)</f>
        <v>163</v>
      </c>
      <c r="F120" s="9"/>
      <c r="G120" s="9">
        <f>'4 day Comp'!H62</f>
        <v>5550</v>
      </c>
      <c r="H120" s="9">
        <f>'4 day Comp'!J62</f>
        <v>5066</v>
      </c>
      <c r="I120" s="9">
        <f>'4 day Comp'!L62</f>
        <v>4296</v>
      </c>
      <c r="J120" s="9">
        <f>SUM(G120:I120)</f>
        <v>14912</v>
      </c>
      <c r="K120" s="9">
        <f t="shared" ref="K120:K125" si="20">J120/E120</f>
        <v>91.484662576687114</v>
      </c>
      <c r="M120" s="10">
        <f>G120/B120/Max!B2</f>
        <v>0.69374999999999998</v>
      </c>
      <c r="N120" s="10">
        <f>H120/C120/Max!B3</f>
        <v>0.70117647058823529</v>
      </c>
      <c r="O120" s="10">
        <f>I120/D120/Max!B4</f>
        <v>0.70657894736842108</v>
      </c>
      <c r="U120" s="3" t="s">
        <v>42</v>
      </c>
      <c r="V120" s="9">
        <f>'4 day Comp'!$M$62</f>
        <v>8</v>
      </c>
      <c r="W120" s="9">
        <f>'4 day Comp'!$M$117</f>
        <v>6</v>
      </c>
      <c r="X120" s="9">
        <f>'4 day Comp'!$M$169</f>
        <v>6</v>
      </c>
      <c r="Y120" s="9">
        <f>'4 day Comp'!$M$208</f>
        <v>6</v>
      </c>
      <c r="Z120" s="9">
        <f>'4 day Comp'!$M$230</f>
        <v>3</v>
      </c>
      <c r="AA120" s="9">
        <f>'4 day Comp'!$M$196</f>
        <v>3</v>
      </c>
      <c r="AC120" s="3" t="s">
        <v>42</v>
      </c>
      <c r="AD120" s="9">
        <f>'4 day Comp'!$R$62</f>
        <v>18</v>
      </c>
      <c r="AE120" s="9">
        <f>'4 day Comp'!$R$117</f>
        <v>9</v>
      </c>
      <c r="AF120" s="9">
        <f>'4 day Comp'!$R$169</f>
        <v>9</v>
      </c>
      <c r="AG120" s="9">
        <f>'4 day Comp'!$R$208</f>
        <v>9</v>
      </c>
      <c r="AH120" s="9">
        <f>'4 day Comp'!$R$230</f>
        <v>6</v>
      </c>
      <c r="AI120" s="9">
        <f>'4 day Comp'!$R$196</f>
        <v>0</v>
      </c>
      <c r="AK120" s="3" t="s">
        <v>42</v>
      </c>
      <c r="AL120" s="9">
        <f>'4 day Comp'!$W$62</f>
        <v>6</v>
      </c>
      <c r="AM120" s="9">
        <f>'4 day Comp'!$W$117</f>
        <v>6</v>
      </c>
      <c r="AN120" s="9">
        <f>'4 day Comp'!$W$169</f>
        <v>9</v>
      </c>
      <c r="AO120" s="9">
        <f>'4 day Comp'!$W$208</f>
        <v>2</v>
      </c>
      <c r="AP120" s="9">
        <f>'4 day Comp'!$W$230</f>
        <v>3</v>
      </c>
      <c r="AQ120" s="9">
        <f>'4 day Comp'!$W$196</f>
        <v>0</v>
      </c>
      <c r="AT120" t="s">
        <v>2</v>
      </c>
      <c r="AU120" s="93">
        <f t="shared" ref="AU120:AZ120" si="21">V125/(V125+AD125+AL125)</f>
        <v>0.24539877300613497</v>
      </c>
      <c r="AV120" s="93">
        <f t="shared" si="21"/>
        <v>0.28301886792452829</v>
      </c>
      <c r="AW120" s="93">
        <f t="shared" si="21"/>
        <v>0.23134328358208955</v>
      </c>
      <c r="AX120" s="93">
        <f t="shared" si="21"/>
        <v>0.35714285714285715</v>
      </c>
      <c r="AY120" s="93">
        <f t="shared" si="21"/>
        <v>0.17777777777777778</v>
      </c>
      <c r="AZ120" s="93">
        <f t="shared" si="21"/>
        <v>1</v>
      </c>
    </row>
    <row r="121" spans="1:52">
      <c r="A121" s="7">
        <v>2</v>
      </c>
      <c r="B121" s="9">
        <f>'4 day Comp'!G117</f>
        <v>30</v>
      </c>
      <c r="C121" s="9">
        <f>'4 day Comp'!I117</f>
        <v>47</v>
      </c>
      <c r="D121" s="9">
        <f>'4 day Comp'!K117</f>
        <v>29</v>
      </c>
      <c r="E121" s="9">
        <f>SUM(B121:D121)</f>
        <v>106</v>
      </c>
      <c r="F121" s="9"/>
      <c r="G121" s="9">
        <f>'4 day Comp'!H117</f>
        <v>4130</v>
      </c>
      <c r="H121" s="9">
        <f>'4 day Comp'!J117</f>
        <v>2724.25</v>
      </c>
      <c r="I121" s="9">
        <f>'4 day Comp'!L117</f>
        <v>3192</v>
      </c>
      <c r="J121" s="9">
        <f>SUM(G121:I121)</f>
        <v>10046.25</v>
      </c>
      <c r="K121" s="9">
        <f t="shared" si="20"/>
        <v>94.77594339622641</v>
      </c>
      <c r="M121" s="10">
        <f>G121/B121/Max!B2</f>
        <v>0.68833333333333324</v>
      </c>
      <c r="N121" s="10">
        <f>H121/C121/Max!B3</f>
        <v>0.68191489361702129</v>
      </c>
      <c r="O121" s="10">
        <f>I121/D121/Max!B4</f>
        <v>0.68793103448275861</v>
      </c>
      <c r="U121" s="3" t="s">
        <v>43</v>
      </c>
      <c r="V121" s="9">
        <f>'4 day Comp'!$N$62</f>
        <v>7</v>
      </c>
      <c r="W121" s="9">
        <f>'4 day Comp'!$N$117</f>
        <v>6</v>
      </c>
      <c r="X121" s="9">
        <f>'4 day Comp'!$N$169</f>
        <v>6</v>
      </c>
      <c r="Y121" s="9">
        <f>'4 day Comp'!$N$208</f>
        <v>6</v>
      </c>
      <c r="Z121" s="9">
        <f>'4 day Comp'!$N$230</f>
        <v>2</v>
      </c>
      <c r="AA121" s="9" t="str">
        <f>'4 day Comp'!$N$196</f>
        <v xml:space="preserve"> </v>
      </c>
      <c r="AC121" s="3" t="s">
        <v>43</v>
      </c>
      <c r="AD121" s="9">
        <f>'4 day Comp'!$S$62</f>
        <v>15</v>
      </c>
      <c r="AE121" s="9">
        <f>'4 day Comp'!$S$117</f>
        <v>9</v>
      </c>
      <c r="AF121" s="9">
        <f>'4 day Comp'!$S$169</f>
        <v>9</v>
      </c>
      <c r="AG121" s="9">
        <f>'4 day Comp'!$S$208</f>
        <v>9</v>
      </c>
      <c r="AH121" s="9">
        <f>'4 day Comp'!$S$230</f>
        <v>6</v>
      </c>
      <c r="AI121" s="9">
        <f>'4 day Comp'!$S$196</f>
        <v>0</v>
      </c>
      <c r="AK121" s="3" t="s">
        <v>43</v>
      </c>
      <c r="AL121" s="9">
        <f>'4 day Comp'!$X$62</f>
        <v>9</v>
      </c>
      <c r="AM121" s="9">
        <f>'4 day Comp'!$X$117</f>
        <v>6</v>
      </c>
      <c r="AN121" s="9">
        <f>'4 day Comp'!$X$169</f>
        <v>9</v>
      </c>
      <c r="AO121" s="9">
        <f>'4 day Comp'!$X$208</f>
        <v>2</v>
      </c>
      <c r="AP121" s="9">
        <f>'4 day Comp'!$X$230</f>
        <v>3</v>
      </c>
      <c r="AQ121" s="9">
        <f>'4 day Comp'!$X$196</f>
        <v>0</v>
      </c>
      <c r="AT121" t="s">
        <v>3</v>
      </c>
      <c r="AU121" s="93">
        <f t="shared" ref="AU121:AZ121" si="22">AD125/(V125+AD125+AL125)</f>
        <v>0.5214723926380368</v>
      </c>
      <c r="AV121" s="93">
        <f t="shared" si="22"/>
        <v>0.44339622641509435</v>
      </c>
      <c r="AW121" s="93">
        <f t="shared" si="22"/>
        <v>0.41791044776119401</v>
      </c>
      <c r="AX121" s="93">
        <f t="shared" si="22"/>
        <v>0.52380952380952384</v>
      </c>
      <c r="AY121" s="93">
        <f t="shared" si="22"/>
        <v>0.55555555555555558</v>
      </c>
      <c r="AZ121" s="93">
        <f t="shared" si="22"/>
        <v>0</v>
      </c>
    </row>
    <row r="122" spans="1:52">
      <c r="A122" s="7">
        <v>3</v>
      </c>
      <c r="B122" s="9">
        <f>'4 day Comp'!G169</f>
        <v>31</v>
      </c>
      <c r="C122" s="9">
        <f>'4 day Comp'!I169</f>
        <v>56</v>
      </c>
      <c r="D122" s="9">
        <f>'4 day Comp'!K169</f>
        <v>47</v>
      </c>
      <c r="E122" s="9">
        <f>SUM(B122:D122)</f>
        <v>134</v>
      </c>
      <c r="F122" s="9"/>
      <c r="G122" s="9">
        <f>'4 day Comp'!H169</f>
        <v>4360</v>
      </c>
      <c r="H122" s="9">
        <f>'4 day Comp'!J169</f>
        <v>3361.75</v>
      </c>
      <c r="I122" s="9">
        <f>'4 day Comp'!L169</f>
        <v>5224</v>
      </c>
      <c r="J122" s="9">
        <f>SUM(G122:I122)</f>
        <v>12945.75</v>
      </c>
      <c r="K122" s="9">
        <f t="shared" si="20"/>
        <v>96.610074626865668</v>
      </c>
      <c r="M122" s="10">
        <f>G122/B122/Max!B2</f>
        <v>0.70322580645161292</v>
      </c>
      <c r="N122" s="10">
        <f>H122/C122/Max!B3</f>
        <v>0.70625000000000004</v>
      </c>
      <c r="O122" s="10">
        <f>I122/D122/Max!B4</f>
        <v>0.69468085106382982</v>
      </c>
      <c r="U122" s="3" t="s">
        <v>44</v>
      </c>
      <c r="V122" s="9">
        <f>'4 day Comp'!$O$62</f>
        <v>6</v>
      </c>
      <c r="W122" s="9">
        <f>'4 day Comp'!$O$117</f>
        <v>12</v>
      </c>
      <c r="X122" s="9">
        <f>'4 day Comp'!$O$169</f>
        <v>7</v>
      </c>
      <c r="Y122" s="9">
        <f>'4 day Comp'!$O$208</f>
        <v>10</v>
      </c>
      <c r="Z122" s="9">
        <f>'4 day Comp'!$O$230</f>
        <v>3</v>
      </c>
      <c r="AA122" s="9" t="str">
        <f>'4 day Comp'!$O$196</f>
        <v xml:space="preserve"> </v>
      </c>
      <c r="AC122" s="3" t="s">
        <v>44</v>
      </c>
      <c r="AD122" s="9">
        <f>'4 day Comp'!$T$62</f>
        <v>12</v>
      </c>
      <c r="AE122" s="9">
        <f>'4 day Comp'!$T$117</f>
        <v>23</v>
      </c>
      <c r="AF122" s="9">
        <f>'4 day Comp'!$T$169</f>
        <v>9</v>
      </c>
      <c r="AG122" s="9">
        <f>'4 day Comp'!$T$208</f>
        <v>15</v>
      </c>
      <c r="AH122" s="9">
        <f>'4 day Comp'!$T$230</f>
        <v>13</v>
      </c>
      <c r="AI122" s="9">
        <f>'4 day Comp'!$T$196</f>
        <v>0</v>
      </c>
      <c r="AK122" s="3" t="s">
        <v>44</v>
      </c>
      <c r="AL122" s="9">
        <f>'4 day Comp'!$Y$62</f>
        <v>10</v>
      </c>
      <c r="AM122" s="9">
        <f>'4 day Comp'!$Y$117</f>
        <v>11</v>
      </c>
      <c r="AN122" s="9">
        <f>'4 day Comp'!$Y$169</f>
        <v>15</v>
      </c>
      <c r="AO122" s="9">
        <f>'4 day Comp'!$Y$208</f>
        <v>6</v>
      </c>
      <c r="AP122" s="9">
        <f>'4 day Comp'!$Y$230</f>
        <v>6</v>
      </c>
      <c r="AQ122" s="9">
        <f>'4 day Comp'!$Y$196</f>
        <v>0</v>
      </c>
      <c r="AT122" t="s">
        <v>4</v>
      </c>
      <c r="AU122" s="93">
        <f t="shared" ref="AU122:AZ122" si="23">AL125/(AL125+AD125+V125)</f>
        <v>0.23312883435582821</v>
      </c>
      <c r="AV122" s="93">
        <f t="shared" si="23"/>
        <v>0.27358490566037735</v>
      </c>
      <c r="AW122" s="93">
        <f t="shared" si="23"/>
        <v>0.35074626865671643</v>
      </c>
      <c r="AX122" s="93">
        <f t="shared" si="23"/>
        <v>0.11904761904761904</v>
      </c>
      <c r="AY122" s="93">
        <f t="shared" si="23"/>
        <v>0.26666666666666666</v>
      </c>
      <c r="AZ122" s="93">
        <f t="shared" si="23"/>
        <v>0</v>
      </c>
    </row>
    <row r="123" spans="1:52">
      <c r="A123" s="7">
        <v>4</v>
      </c>
      <c r="B123" s="9">
        <f>'4 day Comp'!G208</f>
        <v>30</v>
      </c>
      <c r="C123" s="9">
        <f>'4 day Comp'!I208</f>
        <v>44</v>
      </c>
      <c r="D123" s="9">
        <f>'4 day Comp'!K208</f>
        <v>10</v>
      </c>
      <c r="E123" s="9">
        <f>SUM(B123:D123)</f>
        <v>84</v>
      </c>
      <c r="F123" s="9"/>
      <c r="G123" s="9">
        <f>'4 day Comp'!H208</f>
        <v>4030</v>
      </c>
      <c r="H123" s="9">
        <f>'4 day Comp'!J208</f>
        <v>2520.25</v>
      </c>
      <c r="I123" s="9">
        <f>'4 day Comp'!L208</f>
        <v>1024</v>
      </c>
      <c r="J123" s="9">
        <f>SUM(G123:I123)</f>
        <v>7574.25</v>
      </c>
      <c r="K123" s="9">
        <f t="shared" si="20"/>
        <v>90.169642857142861</v>
      </c>
      <c r="M123" s="10">
        <f>G123/B123/Max!B2</f>
        <v>0.67166666666666675</v>
      </c>
      <c r="N123" s="10">
        <f>H123/C123/Max!B3</f>
        <v>0.67386363636363644</v>
      </c>
      <c r="O123" s="10">
        <f>I123/D123/Max!B4</f>
        <v>0.64</v>
      </c>
      <c r="U123" s="3" t="s">
        <v>45</v>
      </c>
      <c r="V123" s="9">
        <f>'4 day Comp'!$P$62</f>
        <v>19</v>
      </c>
      <c r="W123" s="9">
        <f>'4 day Comp'!$P$117</f>
        <v>2</v>
      </c>
      <c r="X123" s="9">
        <f>'4 day Comp'!$P$169</f>
        <v>12</v>
      </c>
      <c r="Y123" s="9">
        <f>'4 day Comp'!$P$208</f>
        <v>8</v>
      </c>
      <c r="Z123" s="9">
        <f>'4 day Comp'!$P$230</f>
        <v>0</v>
      </c>
      <c r="AA123" s="9" t="str">
        <f>'4 day Comp'!$P$196</f>
        <v xml:space="preserve"> </v>
      </c>
      <c r="AC123" s="3" t="s">
        <v>45</v>
      </c>
      <c r="AD123" s="9">
        <f>'4 day Comp'!$U$62</f>
        <v>40</v>
      </c>
      <c r="AE123" s="9">
        <f>'4 day Comp'!$U$117</f>
        <v>2</v>
      </c>
      <c r="AF123" s="9">
        <f>'4 day Comp'!$U$169</f>
        <v>29</v>
      </c>
      <c r="AG123" s="9">
        <f>'4 day Comp'!$U$208</f>
        <v>11</v>
      </c>
      <c r="AH123" s="9">
        <f>'4 day Comp'!$U$230</f>
        <v>0</v>
      </c>
      <c r="AI123" s="9">
        <f>'4 day Comp'!$U$196</f>
        <v>0</v>
      </c>
      <c r="AK123" s="3" t="s">
        <v>45</v>
      </c>
      <c r="AL123" s="9">
        <f>'4 day Comp'!$Z$62</f>
        <v>10</v>
      </c>
      <c r="AM123" s="9">
        <f>'4 day Comp'!$Z$117</f>
        <v>2</v>
      </c>
      <c r="AN123" s="9">
        <f>'4 day Comp'!$Z$169</f>
        <v>14</v>
      </c>
      <c r="AO123" s="9">
        <f>'4 day Comp'!$Z$208</f>
        <v>0</v>
      </c>
      <c r="AP123" s="9">
        <f>'4 day Comp'!$Z$230</f>
        <v>0</v>
      </c>
      <c r="AQ123" s="9">
        <f>'4 day Comp'!$Z$196</f>
        <v>0</v>
      </c>
    </row>
    <row r="124" spans="1:52">
      <c r="A124" s="7">
        <v>5</v>
      </c>
      <c r="B124" s="9">
        <f>'4 day Comp'!G230</f>
        <v>8</v>
      </c>
      <c r="C124" s="9">
        <f>'4 day Comp'!I230</f>
        <v>25</v>
      </c>
      <c r="D124" s="9">
        <f>'4 day Comp'!K230</f>
        <v>12</v>
      </c>
      <c r="E124" s="9">
        <f>SUM(B124:D124)</f>
        <v>45</v>
      </c>
      <c r="F124" s="9"/>
      <c r="G124" s="9">
        <f>'4 day Comp'!H230</f>
        <v>960</v>
      </c>
      <c r="H124" s="9">
        <f>'4 day Comp'!J230</f>
        <v>1347.25</v>
      </c>
      <c r="I124" s="9">
        <f>'4 day Comp'!L230</f>
        <v>1200</v>
      </c>
      <c r="J124" s="9">
        <f>SUM(G124:I124)</f>
        <v>3507.25</v>
      </c>
      <c r="K124" s="9">
        <f t="shared" si="20"/>
        <v>77.938888888888883</v>
      </c>
      <c r="M124" s="10">
        <f>G124/B124/Max!B2</f>
        <v>0.6</v>
      </c>
      <c r="N124" s="10">
        <f>H124/C124/Max!B3</f>
        <v>0.63400000000000001</v>
      </c>
      <c r="O124" s="10">
        <f>I124/D124/Max!B4</f>
        <v>0.625</v>
      </c>
      <c r="U124" s="3" t="s">
        <v>46</v>
      </c>
      <c r="V124" s="9">
        <f>'4 day Comp'!$Q$62</f>
        <v>0</v>
      </c>
      <c r="W124" s="9">
        <f>'4 day Comp'!$Q$117</f>
        <v>4</v>
      </c>
      <c r="X124" s="9">
        <f>'4 day Comp'!$Q$169</f>
        <v>0</v>
      </c>
      <c r="Y124" s="9">
        <f>'4 day Comp'!$Q$208</f>
        <v>0</v>
      </c>
      <c r="Z124" s="9">
        <f>'4 day Comp'!$Q$230</f>
        <v>0</v>
      </c>
      <c r="AA124" s="9" t="str">
        <f>'4 day Comp'!$Q$196</f>
        <v xml:space="preserve"> </v>
      </c>
      <c r="AC124" s="3" t="s">
        <v>46</v>
      </c>
      <c r="AD124" s="9">
        <f>'4 day Comp'!$V$62</f>
        <v>0</v>
      </c>
      <c r="AE124" s="9">
        <f>'4 day Comp'!$V$117</f>
        <v>4</v>
      </c>
      <c r="AF124" s="9">
        <f>'4 day Comp'!$V$169</f>
        <v>0</v>
      </c>
      <c r="AG124" s="9">
        <f>'4 day Comp'!$V$208</f>
        <v>0</v>
      </c>
      <c r="AH124" s="9">
        <f>'4 day Comp'!$V$230</f>
        <v>0</v>
      </c>
      <c r="AI124" s="9">
        <f>'4 day Comp'!$V$196</f>
        <v>0</v>
      </c>
      <c r="AK124" s="3" t="s">
        <v>46</v>
      </c>
      <c r="AL124" s="9">
        <f>'4 day Comp'!$AA$62</f>
        <v>3</v>
      </c>
      <c r="AM124" s="9">
        <f>'4 day Comp'!$AA$117</f>
        <v>4</v>
      </c>
      <c r="AN124" s="9">
        <f>'4 day Comp'!$AA$169</f>
        <v>0</v>
      </c>
      <c r="AO124" s="9">
        <f>'4 day Comp'!$AA$208</f>
        <v>0</v>
      </c>
      <c r="AP124" s="9">
        <f>'4 day Comp'!$AA$230</f>
        <v>0</v>
      </c>
      <c r="AQ124" s="9">
        <f>'4 day Comp'!$AA$196</f>
        <v>0</v>
      </c>
    </row>
    <row r="125" spans="1:52">
      <c r="A125" s="7" t="s">
        <v>8</v>
      </c>
      <c r="B125" s="9">
        <f>'4 day Comp'!G232</f>
        <v>139</v>
      </c>
      <c r="C125" s="9">
        <f>'4 day Comp'!I232</f>
        <v>257</v>
      </c>
      <c r="D125" s="9">
        <f>'4 day Comp'!K232</f>
        <v>136</v>
      </c>
      <c r="E125" s="9">
        <f>SUM(E120:E124)</f>
        <v>532</v>
      </c>
      <c r="F125" s="9"/>
      <c r="G125" s="9">
        <f>SUM(G120:G124)</f>
        <v>19030</v>
      </c>
      <c r="H125" s="9">
        <f>SUM(H120:H124)</f>
        <v>15019.5</v>
      </c>
      <c r="I125" s="9">
        <f>SUM(I120:I124)</f>
        <v>14936</v>
      </c>
      <c r="J125" s="9">
        <f>SUM(J120:J124)</f>
        <v>48985.5</v>
      </c>
      <c r="K125" s="9">
        <f t="shared" si="20"/>
        <v>92.078007518796994</v>
      </c>
      <c r="M125" s="10">
        <f>G125/B125/Max!B2</f>
        <v>0.68453237410071954</v>
      </c>
      <c r="N125" s="10">
        <f>H125/C125/Max!B3</f>
        <v>0.68754863813229572</v>
      </c>
      <c r="O125" s="10">
        <f>I125/D125/Max!B4</f>
        <v>0.68639705882352942</v>
      </c>
      <c r="U125" s="3" t="s">
        <v>47</v>
      </c>
      <c r="V125" s="9">
        <f t="shared" ref="V125:AA125" si="24">SUM(V120:V124)</f>
        <v>40</v>
      </c>
      <c r="W125" s="9">
        <f t="shared" si="24"/>
        <v>30</v>
      </c>
      <c r="X125" s="9">
        <f t="shared" si="24"/>
        <v>31</v>
      </c>
      <c r="Y125" s="9">
        <f t="shared" si="24"/>
        <v>30</v>
      </c>
      <c r="Z125" s="9">
        <f t="shared" si="24"/>
        <v>8</v>
      </c>
      <c r="AA125" s="9">
        <f t="shared" si="24"/>
        <v>3</v>
      </c>
      <c r="AC125" s="3" t="s">
        <v>47</v>
      </c>
      <c r="AD125" s="9">
        <f t="shared" ref="AD125:AI125" si="25">SUM(AD120:AD124)</f>
        <v>85</v>
      </c>
      <c r="AE125" s="9">
        <f t="shared" si="25"/>
        <v>47</v>
      </c>
      <c r="AF125" s="9">
        <f t="shared" si="25"/>
        <v>56</v>
      </c>
      <c r="AG125" s="9">
        <f t="shared" si="25"/>
        <v>44</v>
      </c>
      <c r="AH125" s="9">
        <f t="shared" si="25"/>
        <v>25</v>
      </c>
      <c r="AI125" s="9">
        <f t="shared" si="25"/>
        <v>0</v>
      </c>
      <c r="AK125" s="3" t="s">
        <v>47</v>
      </c>
      <c r="AL125" s="9">
        <f t="shared" ref="AL125:AQ125" si="26">SUM(AL120:AL124)</f>
        <v>38</v>
      </c>
      <c r="AM125" s="9">
        <f t="shared" si="26"/>
        <v>29</v>
      </c>
      <c r="AN125" s="9">
        <f t="shared" si="26"/>
        <v>47</v>
      </c>
      <c r="AO125" s="9">
        <f t="shared" si="26"/>
        <v>10</v>
      </c>
      <c r="AP125" s="9">
        <f t="shared" si="26"/>
        <v>12</v>
      </c>
      <c r="AQ125" s="9">
        <f t="shared" si="26"/>
        <v>0</v>
      </c>
    </row>
    <row r="126" spans="1:52">
      <c r="U126" s="3" t="s">
        <v>48</v>
      </c>
      <c r="V126" s="10">
        <f>M120</f>
        <v>0.69374999999999998</v>
      </c>
      <c r="W126" s="10">
        <f>M121</f>
        <v>0.68833333333333324</v>
      </c>
      <c r="X126" s="10">
        <f>M122</f>
        <v>0.70322580645161292</v>
      </c>
      <c r="Y126" s="10">
        <f>M123</f>
        <v>0.67166666666666675</v>
      </c>
      <c r="Z126" s="10">
        <f>M124</f>
        <v>0.6</v>
      </c>
      <c r="AA126" s="10">
        <f>M125</f>
        <v>0.68453237410071954</v>
      </c>
      <c r="AC126" s="3" t="s">
        <v>48</v>
      </c>
      <c r="AD126" s="10">
        <f>N120</f>
        <v>0.70117647058823529</v>
      </c>
      <c r="AE126" s="10">
        <f>N121</f>
        <v>0.68191489361702129</v>
      </c>
      <c r="AF126" s="10">
        <f>N122</f>
        <v>0.70625000000000004</v>
      </c>
      <c r="AG126" s="10">
        <f>N123</f>
        <v>0.67386363636363644</v>
      </c>
      <c r="AH126" s="10">
        <f>N124</f>
        <v>0.63400000000000001</v>
      </c>
      <c r="AI126" s="10">
        <f>N125</f>
        <v>0.68754863813229572</v>
      </c>
      <c r="AK126" s="3" t="s">
        <v>48</v>
      </c>
      <c r="AL126" s="10">
        <f>O120</f>
        <v>0.70657894736842108</v>
      </c>
      <c r="AM126" s="10">
        <f>O121</f>
        <v>0.68793103448275861</v>
      </c>
      <c r="AN126" s="10">
        <f>O122</f>
        <v>0.69468085106382982</v>
      </c>
      <c r="AO126" s="10">
        <f>O123</f>
        <v>0.64</v>
      </c>
      <c r="AP126" s="10">
        <f>O124</f>
        <v>0.625</v>
      </c>
      <c r="AQ126" s="10">
        <f>O125</f>
        <v>0.68639705882352942</v>
      </c>
    </row>
    <row r="138" spans="1:11">
      <c r="A138" s="7"/>
      <c r="B138" s="9"/>
      <c r="C138" s="9"/>
      <c r="D138" s="9"/>
      <c r="E138" s="9"/>
      <c r="F138" s="9"/>
      <c r="G138" s="9"/>
      <c r="H138" s="9"/>
      <c r="I138" s="9"/>
      <c r="J138" s="9"/>
      <c r="K138" s="9"/>
    </row>
  </sheetData>
  <sheetProtection selectLockedCells="1" selectUnlockedCells="1"/>
  <phoneticPr fontId="10" type="noConversion"/>
  <pageMargins left="0.75" right="0.75" top="1" bottom="1" header="0.51180555555555551" footer="0.51180555555555551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B356"/>
  <sheetViews>
    <sheetView tabSelected="1" zoomScale="125" zoomScaleNormal="125" zoomScalePageLayoutView="125" workbookViewId="0">
      <selection activeCell="AC7" sqref="AC7"/>
    </sheetView>
  </sheetViews>
  <sheetFormatPr defaultColWidth="8.7109375" defaultRowHeight="12.75" customHeight="1"/>
  <cols>
    <col min="1" max="1" width="2.140625" style="11" customWidth="1"/>
    <col min="2" max="2" width="30.5703125" style="12" customWidth="1"/>
    <col min="3" max="3" width="7.7109375" style="13" customWidth="1"/>
    <col min="4" max="4" width="7" style="9" customWidth="1"/>
    <col min="5" max="5" width="6.42578125" style="9" customWidth="1"/>
    <col min="6" max="6" width="6.7109375" style="9" customWidth="1"/>
    <col min="7" max="7" width="6.7109375" style="148" hidden="1" customWidth="1"/>
    <col min="8" max="8" width="6.28515625" style="148" hidden="1" customWidth="1"/>
    <col min="9" max="9" width="5.5703125" style="150" hidden="1" customWidth="1"/>
    <col min="10" max="10" width="6.140625" style="150" hidden="1" customWidth="1"/>
    <col min="11" max="11" width="6.140625" style="153" hidden="1" customWidth="1"/>
    <col min="12" max="12" width="6.28515625" style="153" hidden="1" customWidth="1"/>
    <col min="13" max="13" width="6.28515625" style="147" hidden="1" customWidth="1"/>
    <col min="14" max="15" width="6.42578125" style="147" hidden="1" customWidth="1"/>
    <col min="16" max="16" width="6.28515625" style="147" hidden="1" customWidth="1"/>
    <col min="17" max="17" width="6" style="147" hidden="1" customWidth="1"/>
    <col min="18" max="18" width="6.140625" style="149" hidden="1" customWidth="1"/>
    <col min="19" max="19" width="6.5703125" style="149" hidden="1" customWidth="1"/>
    <col min="20" max="21" width="6.85546875" style="149" hidden="1" customWidth="1"/>
    <col min="22" max="22" width="7" style="149" hidden="1" customWidth="1"/>
    <col min="23" max="23" width="7" style="151" hidden="1" customWidth="1"/>
    <col min="24" max="24" width="7.28515625" style="151" hidden="1" customWidth="1"/>
    <col min="25" max="25" width="7.42578125" style="151" hidden="1" customWidth="1"/>
    <col min="26" max="26" width="6.85546875" style="151" hidden="1" customWidth="1"/>
    <col min="27" max="27" width="6" style="151" hidden="1" customWidth="1"/>
    <col min="28" max="28" width="5.42578125" customWidth="1"/>
    <col min="29" max="29" width="5.140625" customWidth="1"/>
  </cols>
  <sheetData>
    <row r="1" spans="1:27" ht="12.75" customHeight="1">
      <c r="A1"/>
      <c r="B1" t="s">
        <v>9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1:27" ht="12.75" customHeight="1">
      <c r="A2"/>
      <c r="B2" s="18" t="s">
        <v>111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 ht="12.75" customHeight="1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 ht="12.75" customHeight="1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ht="12.75" customHeight="1">
      <c r="A5" t="s">
        <v>10</v>
      </c>
      <c r="B5"/>
      <c r="C5"/>
      <c r="D5"/>
      <c r="E5"/>
      <c r="F5"/>
      <c r="G5"/>
      <c r="H5"/>
      <c r="I5"/>
      <c r="J5"/>
      <c r="K5"/>
      <c r="L5"/>
      <c r="M5" t="s">
        <v>41</v>
      </c>
      <c r="N5"/>
      <c r="O5"/>
      <c r="P5"/>
      <c r="Q5"/>
      <c r="R5" t="s">
        <v>39</v>
      </c>
      <c r="S5"/>
      <c r="T5"/>
      <c r="U5"/>
      <c r="V5"/>
      <c r="W5" t="s">
        <v>40</v>
      </c>
      <c r="X5"/>
      <c r="Y5"/>
      <c r="Z5"/>
      <c r="AA5"/>
    </row>
    <row r="6" spans="1:27" ht="12.95" customHeight="1">
      <c r="A6" t="s">
        <v>11</v>
      </c>
      <c r="B6"/>
      <c r="C6" t="s">
        <v>12</v>
      </c>
      <c r="D6" t="s">
        <v>13</v>
      </c>
      <c r="E6" t="s">
        <v>14</v>
      </c>
      <c r="F6" t="s">
        <v>15</v>
      </c>
      <c r="G6"/>
      <c r="H6"/>
      <c r="I6"/>
      <c r="J6"/>
      <c r="K6"/>
      <c r="L6"/>
      <c r="M6" t="s">
        <v>42</v>
      </c>
      <c r="N6" t="s">
        <v>43</v>
      </c>
      <c r="O6" t="s">
        <v>44</v>
      </c>
      <c r="P6" t="s">
        <v>45</v>
      </c>
      <c r="Q6" t="s">
        <v>46</v>
      </c>
      <c r="R6" t="s">
        <v>42</v>
      </c>
      <c r="S6" t="s">
        <v>43</v>
      </c>
      <c r="T6" t="s">
        <v>44</v>
      </c>
      <c r="U6" t="s">
        <v>45</v>
      </c>
      <c r="V6" t="s">
        <v>46</v>
      </c>
      <c r="W6" t="s">
        <v>42</v>
      </c>
      <c r="X6" t="s">
        <v>43</v>
      </c>
      <c r="Y6" t="s">
        <v>44</v>
      </c>
      <c r="Z6" t="s">
        <v>45</v>
      </c>
      <c r="AA6" t="s">
        <v>46</v>
      </c>
    </row>
    <row r="7" spans="1:27" ht="12.75" customHeight="1">
      <c r="A7" s="31">
        <v>1</v>
      </c>
      <c r="B7" s="115" t="s">
        <v>65</v>
      </c>
      <c r="C7" s="33">
        <v>0.3</v>
      </c>
      <c r="D7" s="35">
        <v>4</v>
      </c>
      <c r="E7" s="35">
        <v>1</v>
      </c>
      <c r="F7" s="187">
        <f>Max!$B$2*C7</f>
        <v>60</v>
      </c>
      <c r="G7" s="148">
        <f>D7*E7</f>
        <v>4</v>
      </c>
      <c r="H7" s="148">
        <f>F7*G7</f>
        <v>240</v>
      </c>
      <c r="I7"/>
      <c r="J7"/>
      <c r="K7"/>
      <c r="L7"/>
      <c r="M7" s="175" t="str">
        <f>IF(ISNUMBER(SEARCH("squat",$B7)),IF($C7&gt;=0.5,IF($C7&lt;0.6,$D7*$E7," ")," ")," ")</f>
        <v xml:space="preserve"> </v>
      </c>
      <c r="N7" s="175" t="str">
        <f>IF(ISNUMBER(SEARCH("squat",$B7)),IF($C7&gt;=0.6,IF($C7&lt;0.7,$D7*$E7," ")," ")," ")</f>
        <v xml:space="preserve"> </v>
      </c>
      <c r="O7" s="175" t="str">
        <f>IF(ISNUMBER(SEARCH("squat",$B7)),IF($C7&gt;=0.7,IF($C7&lt;0.8,$D7*$E7," ")," ")," ")</f>
        <v xml:space="preserve"> </v>
      </c>
      <c r="P7" s="175" t="str">
        <f>IF(ISNUMBER(SEARCH("squat",$B7)),IF($C7&gt;=0.8,IF($C7&lt;0.9,$D7*$E7," ")," ")," ")</f>
        <v xml:space="preserve"> </v>
      </c>
      <c r="Q7" s="175" t="str">
        <f>IF(ISNUMBER(SEARCH("squat",$B7)),IF($C7&gt;=0.9,$D7*$E7," ")," ")</f>
        <v xml:space="preserve"> </v>
      </c>
      <c r="R7" t="str">
        <f>IF(ISNUMBER(SEARCH("bench",$B7)),IF($C7&gt;=0.5,IF($C7&lt;0.6,$D7*$E7," ")," ")," ")</f>
        <v xml:space="preserve"> </v>
      </c>
      <c r="S7" t="str">
        <f>IF(ISNUMBER(SEARCH("bench",$B7)),IF($C7&gt;=0.6,IF($C7&lt;0.7,$D7*$E7," ")," ")," ")</f>
        <v xml:space="preserve"> </v>
      </c>
      <c r="T7" t="str">
        <f>IF(ISNUMBER(SEARCH("bench",$B7)),IF($C7&gt;=0.7,IF($C7&lt;0.8,$D7*$E7," ")," ")," ")</f>
        <v xml:space="preserve"> </v>
      </c>
      <c r="U7" t="str">
        <f>IF(ISNUMBER(SEARCH("bench",$B7)),IF($C7&gt;=0.8,IF($C7&lt;0.9,$D7*$E7," ")," ")," ")</f>
        <v xml:space="preserve"> </v>
      </c>
      <c r="V7" t="str">
        <f>IF(ISNUMBER(SEARCH("bench",$B7)),IF($C7&gt;=0.9,$D7*$E7," ")," ")</f>
        <v xml:space="preserve"> </v>
      </c>
      <c r="W7"/>
      <c r="X7"/>
      <c r="Y7"/>
      <c r="Z7"/>
      <c r="AA7"/>
    </row>
    <row r="8" spans="1:27" ht="12.75" customHeight="1">
      <c r="A8" s="31"/>
      <c r="B8" s="173" t="s">
        <v>65</v>
      </c>
      <c r="C8" s="33">
        <v>0.4</v>
      </c>
      <c r="D8" s="34">
        <v>4</v>
      </c>
      <c r="E8" s="35">
        <v>1</v>
      </c>
      <c r="F8" s="187">
        <f>Max!$B$2*C8</f>
        <v>80</v>
      </c>
      <c r="G8" s="148">
        <f>D8*E8</f>
        <v>4</v>
      </c>
      <c r="H8" s="148">
        <f>F8*G8</f>
        <v>320</v>
      </c>
      <c r="I8"/>
      <c r="J8"/>
      <c r="K8"/>
      <c r="L8"/>
      <c r="M8" s="175" t="str">
        <f t="shared" ref="M8:M16" si="0">IF(ISNUMBER(SEARCH("squat",$B8)),IF($C8&gt;=0.5,IF($C8&lt;0.6,$D8*$E8," ")," ")," ")</f>
        <v xml:space="preserve"> </v>
      </c>
      <c r="N8" s="175" t="str">
        <f t="shared" ref="N8:N16" si="1">IF(ISNUMBER(SEARCH("squat",$B8)),IF($C8&gt;=0.6,IF($C8&lt;0.7,$D8*$E8," ")," ")," ")</f>
        <v xml:space="preserve"> </v>
      </c>
      <c r="O8" s="175" t="str">
        <f t="shared" ref="O8:O16" si="2">IF(ISNUMBER(SEARCH("squat",$B8)),IF($C8&gt;=0.7,IF($C8&lt;0.8,$D8*$E8," ")," ")," ")</f>
        <v xml:space="preserve"> </v>
      </c>
      <c r="P8" s="175" t="str">
        <f t="shared" ref="P8:P16" si="3">IF(ISNUMBER(SEARCH("squat",$B8)),IF($C8&gt;=0.8,IF($C8&lt;0.9,$D8*$E8," ")," ")," ")</f>
        <v xml:space="preserve"> </v>
      </c>
      <c r="Q8" s="175" t="str">
        <f t="shared" ref="Q8:Q16" si="4">IF(ISNUMBER(SEARCH("squat",$B8)),IF($C8&gt;=0.9,$D8*$E8," ")," ")</f>
        <v xml:space="preserve"> </v>
      </c>
      <c r="R8" t="str">
        <f t="shared" ref="R8:R16" si="5">IF(ISNUMBER(SEARCH("bench",$B8)),IF($C8&gt;=0.5,IF($C8&lt;0.6,$D8*$E8," ")," ")," ")</f>
        <v xml:space="preserve"> </v>
      </c>
      <c r="S8" t="str">
        <f t="shared" ref="S8:S16" si="6">IF(ISNUMBER(SEARCH("bench",$B8)),IF($C8&gt;=0.6,IF($C8&lt;0.7,$D8*$E8," ")," ")," ")</f>
        <v xml:space="preserve"> </v>
      </c>
      <c r="T8" t="str">
        <f t="shared" ref="T8:T16" si="7">IF(ISNUMBER(SEARCH("bench",$B8)),IF($C8&gt;=0.7,IF($C8&lt;0.8,$D8*$E8," ")," ")," ")</f>
        <v xml:space="preserve"> </v>
      </c>
      <c r="U8" t="str">
        <f t="shared" ref="U8:U16" si="8">IF(ISNUMBER(SEARCH("bench",$B8)),IF($C8&gt;=0.8,IF($C8&lt;0.9,$D8*$E8," ")," ")," ")</f>
        <v xml:space="preserve"> </v>
      </c>
      <c r="V8" t="str">
        <f t="shared" ref="V8:V16" si="9">IF(ISNUMBER(SEARCH("bench",$B8)),IF($C8&gt;=0.9,$D8*$E8," ")," ")</f>
        <v xml:space="preserve"> </v>
      </c>
      <c r="W8"/>
      <c r="X8"/>
      <c r="Y8"/>
      <c r="Z8"/>
      <c r="AA8"/>
    </row>
    <row r="9" spans="1:27" ht="12.75" customHeight="1">
      <c r="A9" s="31"/>
      <c r="B9" s="173" t="s">
        <v>65</v>
      </c>
      <c r="C9" s="33">
        <v>0.5</v>
      </c>
      <c r="D9" s="34">
        <v>4</v>
      </c>
      <c r="E9" s="35">
        <v>3</v>
      </c>
      <c r="F9" s="187">
        <f>Max!$B$2*C9</f>
        <v>100</v>
      </c>
      <c r="G9" s="148">
        <f>D9*E9</f>
        <v>12</v>
      </c>
      <c r="H9" s="148">
        <f>F9*G9</f>
        <v>1200</v>
      </c>
      <c r="I9"/>
      <c r="J9"/>
      <c r="K9"/>
      <c r="L9"/>
      <c r="M9" s="175">
        <f t="shared" si="0"/>
        <v>12</v>
      </c>
      <c r="N9" s="175" t="str">
        <f t="shared" si="1"/>
        <v xml:space="preserve"> </v>
      </c>
      <c r="O9" s="175" t="str">
        <f t="shared" si="2"/>
        <v xml:space="preserve"> </v>
      </c>
      <c r="P9" s="175" t="str">
        <f t="shared" si="3"/>
        <v xml:space="preserve"> </v>
      </c>
      <c r="Q9" s="175" t="str">
        <f t="shared" si="4"/>
        <v xml:space="preserve"> </v>
      </c>
      <c r="R9" t="str">
        <f t="shared" si="5"/>
        <v xml:space="preserve"> </v>
      </c>
      <c r="S9" t="str">
        <f t="shared" si="6"/>
        <v xml:space="preserve"> </v>
      </c>
      <c r="T9" t="str">
        <f t="shared" si="7"/>
        <v xml:space="preserve"> </v>
      </c>
      <c r="U9" t="str">
        <f t="shared" si="8"/>
        <v xml:space="preserve"> </v>
      </c>
      <c r="V9" t="str">
        <f t="shared" si="9"/>
        <v xml:space="preserve"> </v>
      </c>
      <c r="W9"/>
      <c r="X9"/>
      <c r="Y9"/>
      <c r="Z9"/>
      <c r="AA9"/>
    </row>
    <row r="10" spans="1:27" ht="12.75" customHeight="1">
      <c r="A10" s="26">
        <v>2</v>
      </c>
      <c r="B10" s="27" t="s">
        <v>16</v>
      </c>
      <c r="C10" s="28">
        <v>0.5</v>
      </c>
      <c r="D10" s="30">
        <v>5</v>
      </c>
      <c r="E10" s="29">
        <v>1</v>
      </c>
      <c r="F10" s="185">
        <f>Max!$B$3*C10</f>
        <v>42.5</v>
      </c>
      <c r="G10"/>
      <c r="H10"/>
      <c r="I10" s="150">
        <f>D10*E10</f>
        <v>5</v>
      </c>
      <c r="J10" s="150">
        <f>F10*I10</f>
        <v>212.5</v>
      </c>
      <c r="K10"/>
      <c r="L10"/>
      <c r="M10" t="str">
        <f t="shared" si="0"/>
        <v xml:space="preserve"> </v>
      </c>
      <c r="N10" t="str">
        <f t="shared" si="1"/>
        <v xml:space="preserve"> </v>
      </c>
      <c r="O10" t="str">
        <f t="shared" si="2"/>
        <v xml:space="preserve"> </v>
      </c>
      <c r="P10" t="str">
        <f t="shared" si="3"/>
        <v xml:space="preserve"> </v>
      </c>
      <c r="Q10" t="str">
        <f t="shared" si="4"/>
        <v xml:space="preserve"> </v>
      </c>
      <c r="R10" s="176">
        <f t="shared" si="5"/>
        <v>5</v>
      </c>
      <c r="S10" s="176" t="str">
        <f t="shared" si="6"/>
        <v xml:space="preserve"> </v>
      </c>
      <c r="T10" s="176" t="str">
        <f t="shared" si="7"/>
        <v xml:space="preserve"> </v>
      </c>
      <c r="U10" s="176" t="str">
        <f t="shared" si="8"/>
        <v xml:space="preserve"> </v>
      </c>
      <c r="V10" s="176" t="str">
        <f t="shared" si="9"/>
        <v xml:space="preserve"> </v>
      </c>
      <c r="W10"/>
      <c r="X10"/>
      <c r="Y10"/>
      <c r="Z10"/>
      <c r="AA10"/>
    </row>
    <row r="11" spans="1:27" ht="12.75" customHeight="1">
      <c r="A11" s="26"/>
      <c r="B11" s="174" t="s">
        <v>16</v>
      </c>
      <c r="C11" s="28">
        <v>0.6</v>
      </c>
      <c r="D11" s="30">
        <v>4</v>
      </c>
      <c r="E11" s="29">
        <v>1</v>
      </c>
      <c r="F11" s="185">
        <f>Max!$B$3*C11</f>
        <v>51</v>
      </c>
      <c r="G11"/>
      <c r="H11"/>
      <c r="I11" s="150">
        <f>D11*E11</f>
        <v>4</v>
      </c>
      <c r="J11" s="150">
        <f>F11*I11</f>
        <v>204</v>
      </c>
      <c r="K11"/>
      <c r="L11"/>
      <c r="M11" t="str">
        <f t="shared" si="0"/>
        <v xml:space="preserve"> </v>
      </c>
      <c r="N11" t="str">
        <f t="shared" si="1"/>
        <v xml:space="preserve"> </v>
      </c>
      <c r="O11" t="str">
        <f t="shared" si="2"/>
        <v xml:space="preserve"> </v>
      </c>
      <c r="P11" t="str">
        <f t="shared" si="3"/>
        <v xml:space="preserve"> </v>
      </c>
      <c r="Q11" t="str">
        <f t="shared" si="4"/>
        <v xml:space="preserve"> </v>
      </c>
      <c r="R11" s="176" t="str">
        <f t="shared" si="5"/>
        <v xml:space="preserve"> </v>
      </c>
      <c r="S11" s="176">
        <f t="shared" si="6"/>
        <v>4</v>
      </c>
      <c r="T11" s="176" t="str">
        <f t="shared" si="7"/>
        <v xml:space="preserve"> </v>
      </c>
      <c r="U11" s="176" t="str">
        <f t="shared" si="8"/>
        <v xml:space="preserve"> </v>
      </c>
      <c r="V11" s="176" t="str">
        <f t="shared" si="9"/>
        <v xml:space="preserve"> </v>
      </c>
      <c r="W11"/>
      <c r="X11"/>
      <c r="Y11"/>
      <c r="Z11"/>
      <c r="AA11"/>
    </row>
    <row r="12" spans="1:27" ht="12.75" customHeight="1">
      <c r="A12" s="26"/>
      <c r="B12" s="174" t="s">
        <v>16</v>
      </c>
      <c r="C12" s="28">
        <v>0.7</v>
      </c>
      <c r="D12" s="30">
        <v>3</v>
      </c>
      <c r="E12" s="29">
        <v>1</v>
      </c>
      <c r="F12" s="185">
        <f>Max!$B$3*C12</f>
        <v>59.499999999999993</v>
      </c>
      <c r="G12"/>
      <c r="H12"/>
      <c r="I12" s="150">
        <f>D12*E12</f>
        <v>3</v>
      </c>
      <c r="J12" s="150">
        <f>F12*I12</f>
        <v>178.49999999999997</v>
      </c>
      <c r="K12"/>
      <c r="L12"/>
      <c r="M12" t="str">
        <f t="shared" si="0"/>
        <v xml:space="preserve"> </v>
      </c>
      <c r="N12" t="str">
        <f t="shared" si="1"/>
        <v xml:space="preserve"> </v>
      </c>
      <c r="O12" t="str">
        <f t="shared" si="2"/>
        <v xml:space="preserve"> </v>
      </c>
      <c r="P12" t="str">
        <f t="shared" si="3"/>
        <v xml:space="preserve"> </v>
      </c>
      <c r="Q12" t="str">
        <f t="shared" si="4"/>
        <v xml:space="preserve"> </v>
      </c>
      <c r="R12" s="176" t="str">
        <f t="shared" si="5"/>
        <v xml:space="preserve"> </v>
      </c>
      <c r="S12" s="176" t="str">
        <f t="shared" si="6"/>
        <v xml:space="preserve"> </v>
      </c>
      <c r="T12" s="176">
        <f t="shared" si="7"/>
        <v>3</v>
      </c>
      <c r="U12" s="176" t="str">
        <f t="shared" si="8"/>
        <v xml:space="preserve"> </v>
      </c>
      <c r="V12" s="176" t="str">
        <f t="shared" si="9"/>
        <v xml:space="preserve"> </v>
      </c>
      <c r="W12"/>
      <c r="X12"/>
      <c r="Y12"/>
      <c r="Z12"/>
      <c r="AA12"/>
    </row>
    <row r="13" spans="1:27" ht="12.75" customHeight="1">
      <c r="A13" s="26"/>
      <c r="B13" s="174" t="s">
        <v>16</v>
      </c>
      <c r="C13" s="28">
        <v>0.75</v>
      </c>
      <c r="D13" s="30">
        <v>2</v>
      </c>
      <c r="E13" s="29">
        <v>4</v>
      </c>
      <c r="F13" s="185">
        <f>Max!$B$3*C13</f>
        <v>63.75</v>
      </c>
      <c r="G13"/>
      <c r="H13"/>
      <c r="I13" s="150">
        <f>D13*E13</f>
        <v>8</v>
      </c>
      <c r="J13" s="150">
        <f>F13*I13</f>
        <v>510</v>
      </c>
      <c r="K13"/>
      <c r="L13"/>
      <c r="M13" t="str">
        <f t="shared" si="0"/>
        <v xml:space="preserve"> </v>
      </c>
      <c r="N13" t="str">
        <f t="shared" si="1"/>
        <v xml:space="preserve"> </v>
      </c>
      <c r="O13" t="str">
        <f t="shared" si="2"/>
        <v xml:space="preserve"> </v>
      </c>
      <c r="P13" t="str">
        <f t="shared" si="3"/>
        <v xml:space="preserve"> </v>
      </c>
      <c r="Q13" t="str">
        <f t="shared" si="4"/>
        <v xml:space="preserve"> </v>
      </c>
      <c r="R13" s="176" t="str">
        <f t="shared" si="5"/>
        <v xml:space="preserve"> </v>
      </c>
      <c r="S13" s="176" t="str">
        <f t="shared" si="6"/>
        <v xml:space="preserve"> </v>
      </c>
      <c r="T13" s="176">
        <f t="shared" si="7"/>
        <v>8</v>
      </c>
      <c r="U13" s="176" t="str">
        <f t="shared" si="8"/>
        <v xml:space="preserve"> </v>
      </c>
      <c r="V13" s="176" t="str">
        <f t="shared" si="9"/>
        <v xml:space="preserve"> </v>
      </c>
      <c r="W13"/>
      <c r="X13"/>
      <c r="Y13"/>
      <c r="Z13"/>
      <c r="AA13"/>
    </row>
    <row r="14" spans="1:27" ht="12.75" customHeight="1">
      <c r="A14" s="31">
        <v>3</v>
      </c>
      <c r="B14" s="32" t="s">
        <v>2</v>
      </c>
      <c r="C14" s="33">
        <v>0.55000000000000004</v>
      </c>
      <c r="D14" s="34">
        <v>3</v>
      </c>
      <c r="E14" s="35">
        <v>1</v>
      </c>
      <c r="F14" s="187">
        <f>Max!$B$2*C14</f>
        <v>110.00000000000001</v>
      </c>
      <c r="G14" s="148">
        <f>D14*E14</f>
        <v>3</v>
      </c>
      <c r="H14" s="148">
        <f>F14*G14</f>
        <v>330.00000000000006</v>
      </c>
      <c r="I14"/>
      <c r="J14"/>
      <c r="K14"/>
      <c r="L14"/>
      <c r="M14" s="175">
        <f>IF(ISNUMBER(SEARCH("squat",$B14)),IF($C14&gt;=0.5,IF($C14&lt;0.6,$D14*$E14," ")," ")," ")</f>
        <v>3</v>
      </c>
      <c r="N14" s="175" t="str">
        <f>IF(ISNUMBER(SEARCH("squat",$B14)),IF($C14&gt;=0.6,IF($C14&lt;0.7,$D14*$E14," ")," ")," ")</f>
        <v xml:space="preserve"> </v>
      </c>
      <c r="O14" s="175" t="str">
        <f t="shared" si="2"/>
        <v xml:space="preserve"> </v>
      </c>
      <c r="P14" s="175" t="str">
        <f t="shared" si="3"/>
        <v xml:space="preserve"> </v>
      </c>
      <c r="Q14" s="175" t="str">
        <f t="shared" si="4"/>
        <v xml:space="preserve"> </v>
      </c>
      <c r="R14" t="str">
        <f t="shared" si="5"/>
        <v xml:space="preserve"> </v>
      </c>
      <c r="S14" t="str">
        <f t="shared" si="6"/>
        <v xml:space="preserve"> </v>
      </c>
      <c r="T14" t="str">
        <f t="shared" si="7"/>
        <v xml:space="preserve"> </v>
      </c>
      <c r="U14" t="str">
        <f t="shared" si="8"/>
        <v xml:space="preserve"> </v>
      </c>
      <c r="V14" t="str">
        <f t="shared" si="9"/>
        <v xml:space="preserve"> </v>
      </c>
      <c r="W14"/>
      <c r="X14"/>
      <c r="Y14"/>
      <c r="Z14"/>
      <c r="AA14"/>
    </row>
    <row r="15" spans="1:27" ht="12.75" customHeight="1">
      <c r="A15" s="31"/>
      <c r="B15" s="173" t="s">
        <v>2</v>
      </c>
      <c r="C15" s="33">
        <v>0.65</v>
      </c>
      <c r="D15" s="34">
        <v>3</v>
      </c>
      <c r="E15" s="35">
        <v>1</v>
      </c>
      <c r="F15" s="187">
        <f>Max!$B$2*C15</f>
        <v>130</v>
      </c>
      <c r="G15" s="148">
        <f>D15*E15</f>
        <v>3</v>
      </c>
      <c r="H15" s="148">
        <f>F15*G15</f>
        <v>390</v>
      </c>
      <c r="I15"/>
      <c r="J15"/>
      <c r="K15"/>
      <c r="L15"/>
      <c r="M15" s="175" t="str">
        <f t="shared" si="0"/>
        <v xml:space="preserve"> </v>
      </c>
      <c r="N15" s="175">
        <f>IF(ISNUMBER(SEARCH("squat",$B15)),IF($C15&gt;=0.6,IF($C15&lt;0.7,$D15*$E15," ")," ")," ")</f>
        <v>3</v>
      </c>
      <c r="O15" s="175" t="str">
        <f t="shared" si="2"/>
        <v xml:space="preserve"> </v>
      </c>
      <c r="P15" s="175" t="str">
        <f t="shared" si="3"/>
        <v xml:space="preserve"> </v>
      </c>
      <c r="Q15" s="175" t="str">
        <f t="shared" si="4"/>
        <v xml:space="preserve"> </v>
      </c>
      <c r="R15" t="str">
        <f t="shared" si="5"/>
        <v xml:space="preserve"> </v>
      </c>
      <c r="S15" t="str">
        <f t="shared" si="6"/>
        <v xml:space="preserve"> </v>
      </c>
      <c r="T15" t="str">
        <f t="shared" si="7"/>
        <v xml:space="preserve"> </v>
      </c>
      <c r="U15" t="str">
        <f t="shared" si="8"/>
        <v xml:space="preserve"> </v>
      </c>
      <c r="V15" t="str">
        <f t="shared" si="9"/>
        <v xml:space="preserve"> </v>
      </c>
      <c r="W15"/>
      <c r="X15"/>
      <c r="Y15"/>
      <c r="Z15"/>
      <c r="AA15"/>
    </row>
    <row r="16" spans="1:27" ht="12.75" customHeight="1">
      <c r="A16" s="31"/>
      <c r="B16" s="173" t="s">
        <v>2</v>
      </c>
      <c r="C16" s="33">
        <v>0.75</v>
      </c>
      <c r="D16" s="34">
        <v>2</v>
      </c>
      <c r="E16" s="35">
        <v>4</v>
      </c>
      <c r="F16" s="187">
        <f>Max!$B$2*C16</f>
        <v>150</v>
      </c>
      <c r="G16" s="148">
        <f>D16*E16</f>
        <v>8</v>
      </c>
      <c r="H16" s="148">
        <f>F16*G16</f>
        <v>1200</v>
      </c>
      <c r="I16"/>
      <c r="J16"/>
      <c r="K16"/>
      <c r="L16"/>
      <c r="M16" s="175" t="str">
        <f t="shared" si="0"/>
        <v xml:space="preserve"> </v>
      </c>
      <c r="N16" s="175" t="str">
        <f t="shared" si="1"/>
        <v xml:space="preserve"> </v>
      </c>
      <c r="O16" s="175">
        <f t="shared" si="2"/>
        <v>8</v>
      </c>
      <c r="P16" s="175" t="str">
        <f t="shared" si="3"/>
        <v xml:space="preserve"> </v>
      </c>
      <c r="Q16" s="175" t="str">
        <f t="shared" si="4"/>
        <v xml:space="preserve"> </v>
      </c>
      <c r="R16" t="str">
        <f t="shared" si="5"/>
        <v xml:space="preserve"> </v>
      </c>
      <c r="S16" t="str">
        <f t="shared" si="6"/>
        <v xml:space="preserve"> </v>
      </c>
      <c r="T16" t="str">
        <f t="shared" si="7"/>
        <v xml:space="preserve"> </v>
      </c>
      <c r="U16" t="str">
        <f t="shared" si="8"/>
        <v xml:space="preserve"> </v>
      </c>
      <c r="V16" t="str">
        <f t="shared" si="9"/>
        <v xml:space="preserve"> </v>
      </c>
      <c r="W16"/>
      <c r="X16"/>
      <c r="Y16"/>
      <c r="Z16"/>
      <c r="AA16"/>
    </row>
    <row r="17" spans="1:27" ht="12.75" customHeight="1">
      <c r="A17">
        <v>4</v>
      </c>
      <c r="B17" t="s">
        <v>66</v>
      </c>
      <c r="C17"/>
      <c r="D17">
        <v>8</v>
      </c>
      <c r="E17">
        <v>4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 ht="12.75" customHeight="1">
      <c r="A18">
        <v>5</v>
      </c>
      <c r="B18" t="s">
        <v>23</v>
      </c>
      <c r="C18"/>
      <c r="D18">
        <v>10</v>
      </c>
      <c r="E18">
        <v>3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 ht="12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ht="12.75" customHeight="1">
      <c r="A20" t="s">
        <v>17</v>
      </c>
      <c r="B20"/>
      <c r="C20" t="s">
        <v>12</v>
      </c>
      <c r="D20" t="s">
        <v>13</v>
      </c>
      <c r="E20" t="s">
        <v>14</v>
      </c>
      <c r="F20" t="s">
        <v>15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 ht="12.75" customHeight="1">
      <c r="A21" s="44">
        <v>1</v>
      </c>
      <c r="B21" s="116" t="s">
        <v>128</v>
      </c>
      <c r="C21" s="46">
        <v>0.5</v>
      </c>
      <c r="D21" s="52">
        <v>3</v>
      </c>
      <c r="E21" s="47">
        <v>1</v>
      </c>
      <c r="F21" s="188">
        <f>Max!$B$4*C21</f>
        <v>80</v>
      </c>
      <c r="G21"/>
      <c r="H21"/>
      <c r="I21"/>
      <c r="J21"/>
      <c r="K21" s="153">
        <f>D21*E21</f>
        <v>3</v>
      </c>
      <c r="L21" s="153">
        <f>F21*K21</f>
        <v>240</v>
      </c>
      <c r="M21"/>
      <c r="N21"/>
      <c r="O21"/>
      <c r="P21"/>
      <c r="Q21"/>
      <c r="R21" t="str">
        <f>IF(ISNUMBER(SEARCH("bench",$B21)),IF($C21&gt;=0.5,IF($C21&lt;0.6,$D21*$E21," ")," ")," ")</f>
        <v xml:space="preserve"> </v>
      </c>
      <c r="S21" t="str">
        <f>IF(ISNUMBER(SEARCH("bench",$B21)),IF($C21&gt;=0.6,IF($C21&lt;0.7,$D21*$E21," ")," ")," ")</f>
        <v xml:space="preserve"> </v>
      </c>
      <c r="T21" t="str">
        <f>IF(ISNUMBER(SEARCH("bench",$B21)),IF($C21&gt;=0.7,IF($C21&lt;0.8,$D21*$E21," ")," ")," ")</f>
        <v xml:space="preserve"> </v>
      </c>
      <c r="U21" t="str">
        <f>IF(ISNUMBER(SEARCH("bench",$B21)),IF($C21&gt;=0.8,IF($C21&lt;0.9,$D21*$E21," ")," ")," ")</f>
        <v xml:space="preserve"> </v>
      </c>
      <c r="V21" t="str">
        <f>IF(ISNUMBER(SEARCH("bench",$B21)),IF($C21&gt;=0.9,$D21*$E21," ")," ")</f>
        <v xml:space="preserve"> </v>
      </c>
      <c r="W21" s="177">
        <f>IF(ISNUMBER(SEARCH("deadlift",$B21)),IF($C21&gt;=0.5,IF($C21&lt;0.6,$D21*$E21," ")," ")," ")</f>
        <v>3</v>
      </c>
      <c r="X21" s="177" t="str">
        <f>IF(ISNUMBER(SEARCH("deadlift",$B21)),IF($C21&gt;=0.6,IF($C21&lt;0.7,$D21*$E21," ")," ")," ")</f>
        <v xml:space="preserve"> </v>
      </c>
      <c r="Y21" s="177" t="str">
        <f>IF(ISNUMBER(SEARCH("deadlift",$B21)),IF($C21&gt;=0.7,IF($C21&lt;0.8,$D21*$E21," ")," ")," ")</f>
        <v xml:space="preserve"> </v>
      </c>
      <c r="Z21" s="177" t="str">
        <f>IF(ISNUMBER(SEARCH("deadlift",$B21)),IF($C21&gt;=0.8,IF($C21&lt;0.9,$D21*$E21," ")," ")," ")</f>
        <v xml:space="preserve"> </v>
      </c>
      <c r="AA21" s="177" t="str">
        <f>IF(ISNUMBER(SEARCH("deadlift",$B21)),IF($C21&gt;=0.9,$D21*$E21," ")," ")</f>
        <v xml:space="preserve"> </v>
      </c>
    </row>
    <row r="22" spans="1:27" ht="12.75" customHeight="1">
      <c r="A22" s="44"/>
      <c r="B22" s="178" t="s">
        <v>128</v>
      </c>
      <c r="C22" s="46">
        <v>0.6</v>
      </c>
      <c r="D22" s="52">
        <v>3</v>
      </c>
      <c r="E22" s="47">
        <v>1</v>
      </c>
      <c r="F22" s="188">
        <f>Max!$B$4*C22</f>
        <v>96</v>
      </c>
      <c r="G22"/>
      <c r="H22"/>
      <c r="I22"/>
      <c r="J22"/>
      <c r="K22" s="153">
        <f>D22*E22</f>
        <v>3</v>
      </c>
      <c r="L22" s="153">
        <f>F22*K22</f>
        <v>288</v>
      </c>
      <c r="M22"/>
      <c r="N22"/>
      <c r="O22"/>
      <c r="P22"/>
      <c r="Q22"/>
      <c r="R22" t="str">
        <f t="shared" ref="R22:R34" si="10">IF(ISNUMBER(SEARCH("bench",$B22)),IF($C22&gt;=0.5,IF($C22&lt;0.6,$D22*$E22," ")," ")," ")</f>
        <v xml:space="preserve"> </v>
      </c>
      <c r="S22" t="str">
        <f t="shared" ref="S22:S34" si="11">IF(ISNUMBER(SEARCH("bench",$B22)),IF($C22&gt;=0.6,IF($C22&lt;0.7,$D22*$E22," ")," ")," ")</f>
        <v xml:space="preserve"> </v>
      </c>
      <c r="T22" t="str">
        <f t="shared" ref="T22:T34" si="12">IF(ISNUMBER(SEARCH("bench",$B22)),IF($C22&gt;=0.7,IF($C22&lt;0.8,$D22*$E22," ")," ")," ")</f>
        <v xml:space="preserve"> </v>
      </c>
      <c r="U22" t="str">
        <f t="shared" ref="U22:U34" si="13">IF(ISNUMBER(SEARCH("bench",$B22)),IF($C22&gt;=0.8,IF($C22&lt;0.9,$D22*$E22," ")," ")," ")</f>
        <v xml:space="preserve"> </v>
      </c>
      <c r="V22" t="str">
        <f t="shared" ref="V22:V34" si="14">IF(ISNUMBER(SEARCH("bench",$B22)),IF($C22&gt;=0.9,$D22*$E22," ")," ")</f>
        <v xml:space="preserve"> </v>
      </c>
      <c r="W22" s="177" t="str">
        <f t="shared" ref="W22:W34" si="15">IF(ISNUMBER(SEARCH("deadlift",$B22)),IF($C22&gt;=0.5,IF($C22&lt;0.6,$D22*$E22," ")," ")," ")</f>
        <v xml:space="preserve"> </v>
      </c>
      <c r="X22" s="177">
        <f t="shared" ref="X22:X34" si="16">IF(ISNUMBER(SEARCH("deadlift",$B22)),IF($C22&gt;=0.6,IF($C22&lt;0.7,$D22*$E22," ")," ")," ")</f>
        <v>3</v>
      </c>
      <c r="Y22" s="177" t="str">
        <f t="shared" ref="Y22:Y34" si="17">IF(ISNUMBER(SEARCH("deadlift",$B22)),IF($C22&gt;=0.7,IF($C22&lt;0.8,$D22*$E22," ")," ")," ")</f>
        <v xml:space="preserve"> </v>
      </c>
      <c r="Z22" s="177" t="str">
        <f t="shared" ref="Z22:Z34" si="18">IF(ISNUMBER(SEARCH("deadlift",$B22)),IF($C22&gt;=0.8,IF($C22&lt;0.9,$D22*$E22," ")," ")," ")</f>
        <v xml:space="preserve"> </v>
      </c>
      <c r="AA22" s="177" t="str">
        <f t="shared" ref="AA22:AA34" si="19">IF(ISNUMBER(SEARCH("deadlift",$B22)),IF($C22&gt;=0.9,$D22*$E22," ")," ")</f>
        <v xml:space="preserve"> </v>
      </c>
    </row>
    <row r="23" spans="1:27" ht="12.75" customHeight="1">
      <c r="A23" s="44"/>
      <c r="B23" s="178" t="s">
        <v>128</v>
      </c>
      <c r="C23" s="46">
        <v>0.7</v>
      </c>
      <c r="D23" s="52">
        <v>3</v>
      </c>
      <c r="E23" s="47">
        <v>4</v>
      </c>
      <c r="F23" s="188">
        <f>Max!$B$4*C23</f>
        <v>112</v>
      </c>
      <c r="G23"/>
      <c r="H23"/>
      <c r="I23"/>
      <c r="J23"/>
      <c r="K23" s="153">
        <f>D23*E23</f>
        <v>12</v>
      </c>
      <c r="L23" s="153">
        <f>F23*K23</f>
        <v>1344</v>
      </c>
      <c r="M23"/>
      <c r="N23"/>
      <c r="O23"/>
      <c r="P23"/>
      <c r="Q23"/>
      <c r="R23" t="str">
        <f t="shared" si="10"/>
        <v xml:space="preserve"> </v>
      </c>
      <c r="S23" t="str">
        <f t="shared" si="11"/>
        <v xml:space="preserve"> </v>
      </c>
      <c r="T23" t="str">
        <f t="shared" si="12"/>
        <v xml:space="preserve"> </v>
      </c>
      <c r="U23" t="str">
        <f t="shared" si="13"/>
        <v xml:space="preserve"> </v>
      </c>
      <c r="V23" t="str">
        <f t="shared" si="14"/>
        <v xml:space="preserve"> </v>
      </c>
      <c r="W23" s="177" t="str">
        <f t="shared" si="15"/>
        <v xml:space="preserve"> </v>
      </c>
      <c r="X23" s="177" t="str">
        <f t="shared" si="16"/>
        <v xml:space="preserve"> </v>
      </c>
      <c r="Y23" s="177">
        <f t="shared" si="17"/>
        <v>12</v>
      </c>
      <c r="Z23" s="177" t="str">
        <f t="shared" si="18"/>
        <v xml:space="preserve"> </v>
      </c>
      <c r="AA23" s="177" t="str">
        <f t="shared" si="19"/>
        <v xml:space="preserve"> </v>
      </c>
    </row>
    <row r="24" spans="1:27" ht="12.75" customHeight="1">
      <c r="A24" s="26">
        <v>2</v>
      </c>
      <c r="B24" s="27" t="s">
        <v>16</v>
      </c>
      <c r="C24" s="28">
        <v>0.5</v>
      </c>
      <c r="D24" s="30">
        <v>5</v>
      </c>
      <c r="E24" s="29">
        <v>1</v>
      </c>
      <c r="F24" s="185">
        <f>Max!$B$3*C24</f>
        <v>42.5</v>
      </c>
      <c r="G24"/>
      <c r="H24"/>
      <c r="I24" s="150">
        <f t="shared" ref="I24:I31" si="20">D24*E24</f>
        <v>5</v>
      </c>
      <c r="J24" s="150">
        <f t="shared" ref="J24:J31" si="21">F24*I24</f>
        <v>212.5</v>
      </c>
      <c r="K24"/>
      <c r="L24"/>
      <c r="M24"/>
      <c r="N24"/>
      <c r="O24"/>
      <c r="P24"/>
      <c r="Q24"/>
      <c r="R24" s="176">
        <f t="shared" si="10"/>
        <v>5</v>
      </c>
      <c r="S24" s="176" t="str">
        <f t="shared" si="11"/>
        <v xml:space="preserve"> </v>
      </c>
      <c r="T24" s="176" t="str">
        <f t="shared" si="12"/>
        <v xml:space="preserve"> </v>
      </c>
      <c r="U24" s="176" t="str">
        <f t="shared" si="13"/>
        <v xml:space="preserve"> </v>
      </c>
      <c r="V24" s="176" t="str">
        <f t="shared" si="14"/>
        <v xml:space="preserve"> </v>
      </c>
      <c r="W24" t="str">
        <f t="shared" si="15"/>
        <v xml:space="preserve"> </v>
      </c>
      <c r="X24" t="str">
        <f t="shared" si="16"/>
        <v xml:space="preserve"> </v>
      </c>
      <c r="Y24" t="str">
        <f t="shared" si="17"/>
        <v xml:space="preserve"> </v>
      </c>
      <c r="Z24" t="str">
        <f t="shared" si="18"/>
        <v xml:space="preserve"> </v>
      </c>
      <c r="AA24" t="str">
        <f t="shared" si="19"/>
        <v xml:space="preserve"> </v>
      </c>
    </row>
    <row r="25" spans="1:27" ht="12.75" customHeight="1">
      <c r="A25" s="26"/>
      <c r="B25" s="174" t="s">
        <v>16</v>
      </c>
      <c r="C25" s="28">
        <v>0.6</v>
      </c>
      <c r="D25" s="30">
        <v>5</v>
      </c>
      <c r="E25" s="29">
        <v>1</v>
      </c>
      <c r="F25" s="185">
        <f>Max!$B$3*C25</f>
        <v>51</v>
      </c>
      <c r="G25"/>
      <c r="H25"/>
      <c r="I25" s="150">
        <f t="shared" si="20"/>
        <v>5</v>
      </c>
      <c r="J25" s="150">
        <f t="shared" si="21"/>
        <v>255</v>
      </c>
      <c r="K25"/>
      <c r="L25"/>
      <c r="M25"/>
      <c r="N25"/>
      <c r="O25"/>
      <c r="P25"/>
      <c r="Q25"/>
      <c r="R25" s="176" t="str">
        <f t="shared" si="10"/>
        <v xml:space="preserve"> </v>
      </c>
      <c r="S25" s="176">
        <f t="shared" si="11"/>
        <v>5</v>
      </c>
      <c r="T25" s="176" t="str">
        <f t="shared" si="12"/>
        <v xml:space="preserve"> </v>
      </c>
      <c r="U25" s="176" t="str">
        <f t="shared" si="13"/>
        <v xml:space="preserve"> </v>
      </c>
      <c r="V25" s="176" t="str">
        <f t="shared" si="14"/>
        <v xml:space="preserve"> </v>
      </c>
      <c r="W25" t="str">
        <f t="shared" si="15"/>
        <v xml:space="preserve"> </v>
      </c>
      <c r="X25" t="str">
        <f t="shared" si="16"/>
        <v xml:space="preserve"> </v>
      </c>
      <c r="Y25" t="str">
        <f t="shared" si="17"/>
        <v xml:space="preserve"> </v>
      </c>
      <c r="Z25" t="str">
        <f t="shared" si="18"/>
        <v xml:space="preserve"> </v>
      </c>
      <c r="AA25" t="str">
        <f t="shared" si="19"/>
        <v xml:space="preserve"> </v>
      </c>
    </row>
    <row r="26" spans="1:27" ht="12.75" customHeight="1">
      <c r="A26" s="26"/>
      <c r="B26" s="174" t="s">
        <v>16</v>
      </c>
      <c r="C26" s="28">
        <v>0.7</v>
      </c>
      <c r="D26" s="30">
        <v>3</v>
      </c>
      <c r="E26" s="29">
        <v>1</v>
      </c>
      <c r="F26" s="185">
        <f>Max!$B$3*C26</f>
        <v>59.499999999999993</v>
      </c>
      <c r="G26"/>
      <c r="H26"/>
      <c r="I26" s="150">
        <f t="shared" si="20"/>
        <v>3</v>
      </c>
      <c r="J26" s="150">
        <f t="shared" si="21"/>
        <v>178.49999999999997</v>
      </c>
      <c r="K26"/>
      <c r="L26"/>
      <c r="M26"/>
      <c r="N26"/>
      <c r="O26"/>
      <c r="P26"/>
      <c r="Q26"/>
      <c r="R26" s="176" t="str">
        <f t="shared" si="10"/>
        <v xml:space="preserve"> </v>
      </c>
      <c r="S26" s="176" t="str">
        <f t="shared" si="11"/>
        <v xml:space="preserve"> </v>
      </c>
      <c r="T26" s="176">
        <f t="shared" si="12"/>
        <v>3</v>
      </c>
      <c r="U26" s="176" t="str">
        <f t="shared" si="13"/>
        <v xml:space="preserve"> </v>
      </c>
      <c r="V26" s="176" t="str">
        <f t="shared" si="14"/>
        <v xml:space="preserve"> </v>
      </c>
      <c r="W26" t="str">
        <f t="shared" si="15"/>
        <v xml:space="preserve"> </v>
      </c>
      <c r="X26" t="str">
        <f t="shared" si="16"/>
        <v xml:space="preserve"> </v>
      </c>
      <c r="Y26" t="str">
        <f t="shared" si="17"/>
        <v xml:space="preserve"> </v>
      </c>
      <c r="Z26" t="str">
        <f t="shared" si="18"/>
        <v xml:space="preserve"> </v>
      </c>
      <c r="AA26" t="str">
        <f t="shared" si="19"/>
        <v xml:space="preserve"> </v>
      </c>
    </row>
    <row r="27" spans="1:27" ht="12.75" customHeight="1">
      <c r="A27" s="26"/>
      <c r="B27" s="174" t="s">
        <v>16</v>
      </c>
      <c r="C27" s="28">
        <v>0.7</v>
      </c>
      <c r="D27" s="30">
        <v>5</v>
      </c>
      <c r="E27" s="29">
        <v>1</v>
      </c>
      <c r="F27" s="185">
        <f>Max!$B$3*C27</f>
        <v>59.499999999999993</v>
      </c>
      <c r="G27"/>
      <c r="H27"/>
      <c r="I27" s="150">
        <f t="shared" si="20"/>
        <v>5</v>
      </c>
      <c r="J27" s="150">
        <f t="shared" si="21"/>
        <v>297.49999999999994</v>
      </c>
      <c r="K27"/>
      <c r="L27"/>
      <c r="M27"/>
      <c r="N27"/>
      <c r="O27"/>
      <c r="P27"/>
      <c r="Q27"/>
      <c r="R27" s="176" t="str">
        <f t="shared" si="10"/>
        <v xml:space="preserve"> </v>
      </c>
      <c r="S27" s="176" t="str">
        <f t="shared" si="11"/>
        <v xml:space="preserve"> </v>
      </c>
      <c r="T27" s="176">
        <f t="shared" si="12"/>
        <v>5</v>
      </c>
      <c r="U27" s="176" t="str">
        <f t="shared" si="13"/>
        <v xml:space="preserve"> </v>
      </c>
      <c r="V27" s="176" t="str">
        <f t="shared" si="14"/>
        <v xml:space="preserve"> </v>
      </c>
      <c r="W27" t="str">
        <f t="shared" si="15"/>
        <v xml:space="preserve"> </v>
      </c>
      <c r="X27" t="str">
        <f t="shared" si="16"/>
        <v xml:space="preserve"> </v>
      </c>
      <c r="Y27" t="str">
        <f t="shared" si="17"/>
        <v xml:space="preserve"> </v>
      </c>
      <c r="Z27" t="str">
        <f t="shared" si="18"/>
        <v xml:space="preserve"> </v>
      </c>
      <c r="AA27" t="str">
        <f t="shared" si="19"/>
        <v xml:space="preserve"> </v>
      </c>
    </row>
    <row r="28" spans="1:27" ht="12.75" customHeight="1">
      <c r="A28" s="26"/>
      <c r="B28" s="174" t="s">
        <v>16</v>
      </c>
      <c r="C28" s="28">
        <v>0.7</v>
      </c>
      <c r="D28" s="30">
        <v>7</v>
      </c>
      <c r="E28" s="29">
        <v>1</v>
      </c>
      <c r="F28" s="185">
        <f>Max!$B$3*C28</f>
        <v>59.499999999999993</v>
      </c>
      <c r="G28"/>
      <c r="H28"/>
      <c r="I28" s="150">
        <f t="shared" si="20"/>
        <v>7</v>
      </c>
      <c r="J28" s="150">
        <f t="shared" si="21"/>
        <v>416.49999999999994</v>
      </c>
      <c r="K28"/>
      <c r="L28"/>
      <c r="M28"/>
      <c r="N28"/>
      <c r="O28"/>
      <c r="P28"/>
      <c r="Q28"/>
      <c r="R28" s="176" t="str">
        <f t="shared" si="10"/>
        <v xml:space="preserve"> </v>
      </c>
      <c r="S28" s="176" t="str">
        <f t="shared" si="11"/>
        <v xml:space="preserve"> </v>
      </c>
      <c r="T28" s="176">
        <f t="shared" si="12"/>
        <v>7</v>
      </c>
      <c r="U28" s="176" t="str">
        <f t="shared" si="13"/>
        <v xml:space="preserve"> </v>
      </c>
      <c r="V28" s="176" t="str">
        <f t="shared" si="14"/>
        <v xml:space="preserve"> </v>
      </c>
      <c r="W28" t="str">
        <f t="shared" si="15"/>
        <v xml:space="preserve"> </v>
      </c>
      <c r="X28" t="str">
        <f t="shared" si="16"/>
        <v xml:space="preserve"> </v>
      </c>
      <c r="Y28" t="str">
        <f t="shared" si="17"/>
        <v xml:space="preserve"> </v>
      </c>
      <c r="Z28" t="str">
        <f t="shared" si="18"/>
        <v xml:space="preserve"> </v>
      </c>
      <c r="AA28" t="str">
        <f t="shared" si="19"/>
        <v xml:space="preserve"> </v>
      </c>
    </row>
    <row r="29" spans="1:27" ht="12.75" customHeight="1">
      <c r="A29" s="26"/>
      <c r="B29" s="174" t="s">
        <v>16</v>
      </c>
      <c r="C29" s="28">
        <v>0.7</v>
      </c>
      <c r="D29" s="30">
        <v>4</v>
      </c>
      <c r="E29" s="29">
        <v>1</v>
      </c>
      <c r="F29" s="185">
        <f>Max!$B$3*C29</f>
        <v>59.499999999999993</v>
      </c>
      <c r="G29"/>
      <c r="H29"/>
      <c r="I29" s="150">
        <f t="shared" si="20"/>
        <v>4</v>
      </c>
      <c r="J29" s="150">
        <f t="shared" si="21"/>
        <v>237.99999999999997</v>
      </c>
      <c r="K29"/>
      <c r="L29"/>
      <c r="M29"/>
      <c r="N29"/>
      <c r="O29"/>
      <c r="P29"/>
      <c r="Q29"/>
      <c r="R29" s="176" t="str">
        <f t="shared" si="10"/>
        <v xml:space="preserve"> </v>
      </c>
      <c r="S29" s="176" t="str">
        <f t="shared" si="11"/>
        <v xml:space="preserve"> </v>
      </c>
      <c r="T29" s="176">
        <f t="shared" si="12"/>
        <v>4</v>
      </c>
      <c r="U29" s="176" t="str">
        <f t="shared" si="13"/>
        <v xml:space="preserve"> </v>
      </c>
      <c r="V29" s="176" t="str">
        <f t="shared" si="14"/>
        <v xml:space="preserve"> </v>
      </c>
      <c r="W29" t="str">
        <f t="shared" si="15"/>
        <v xml:space="preserve"> </v>
      </c>
      <c r="X29" t="str">
        <f t="shared" si="16"/>
        <v xml:space="preserve"> </v>
      </c>
      <c r="Y29" t="str">
        <f t="shared" si="17"/>
        <v xml:space="preserve"> </v>
      </c>
      <c r="Z29" t="str">
        <f t="shared" si="18"/>
        <v xml:space="preserve"> </v>
      </c>
      <c r="AA29" t="str">
        <f t="shared" si="19"/>
        <v xml:space="preserve"> </v>
      </c>
    </row>
    <row r="30" spans="1:27" ht="12.75" customHeight="1">
      <c r="A30" s="26"/>
      <c r="B30" s="174" t="s">
        <v>16</v>
      </c>
      <c r="C30" s="28">
        <v>0.7</v>
      </c>
      <c r="D30" s="30">
        <v>6</v>
      </c>
      <c r="E30" s="29">
        <v>1</v>
      </c>
      <c r="F30" s="185">
        <f>Max!$B$3*C30</f>
        <v>59.499999999999993</v>
      </c>
      <c r="G30"/>
      <c r="H30"/>
      <c r="I30" s="150">
        <f t="shared" si="20"/>
        <v>6</v>
      </c>
      <c r="J30" s="150">
        <f t="shared" si="21"/>
        <v>356.99999999999994</v>
      </c>
      <c r="K30"/>
      <c r="L30"/>
      <c r="M30"/>
      <c r="N30"/>
      <c r="O30"/>
      <c r="P30"/>
      <c r="Q30"/>
      <c r="R30" s="176" t="str">
        <f t="shared" si="10"/>
        <v xml:space="preserve"> </v>
      </c>
      <c r="S30" s="176" t="str">
        <f t="shared" si="11"/>
        <v xml:space="preserve"> </v>
      </c>
      <c r="T30" s="176">
        <f t="shared" si="12"/>
        <v>6</v>
      </c>
      <c r="U30" s="176" t="str">
        <f t="shared" si="13"/>
        <v xml:space="preserve"> </v>
      </c>
      <c r="V30" s="176" t="str">
        <f t="shared" si="14"/>
        <v xml:space="preserve"> </v>
      </c>
      <c r="W30" t="str">
        <f t="shared" si="15"/>
        <v xml:space="preserve"> </v>
      </c>
      <c r="X30" t="str">
        <f t="shared" si="16"/>
        <v xml:space="preserve"> </v>
      </c>
      <c r="Y30" t="str">
        <f t="shared" si="17"/>
        <v xml:space="preserve"> </v>
      </c>
      <c r="Z30" t="str">
        <f t="shared" si="18"/>
        <v xml:space="preserve"> </v>
      </c>
      <c r="AA30" t="str">
        <f t="shared" si="19"/>
        <v xml:space="preserve"> </v>
      </c>
    </row>
    <row r="31" spans="1:27" ht="12.75" customHeight="1">
      <c r="A31" s="26"/>
      <c r="B31" s="174" t="s">
        <v>16</v>
      </c>
      <c r="C31" s="28">
        <v>0.7</v>
      </c>
      <c r="D31" s="30">
        <v>8</v>
      </c>
      <c r="E31" s="29">
        <v>1</v>
      </c>
      <c r="F31" s="185">
        <f>Max!$B$3*C31</f>
        <v>59.499999999999993</v>
      </c>
      <c r="G31"/>
      <c r="H31"/>
      <c r="I31" s="150">
        <f t="shared" si="20"/>
        <v>8</v>
      </c>
      <c r="J31" s="150">
        <f t="shared" si="21"/>
        <v>475.99999999999994</v>
      </c>
      <c r="K31"/>
      <c r="L31"/>
      <c r="M31"/>
      <c r="N31"/>
      <c r="O31"/>
      <c r="P31"/>
      <c r="Q31"/>
      <c r="R31" s="176" t="str">
        <f t="shared" si="10"/>
        <v xml:space="preserve"> </v>
      </c>
      <c r="S31" s="176" t="str">
        <f t="shared" si="11"/>
        <v xml:space="preserve"> </v>
      </c>
      <c r="T31" s="176">
        <f t="shared" si="12"/>
        <v>8</v>
      </c>
      <c r="U31" s="176" t="str">
        <f t="shared" si="13"/>
        <v xml:space="preserve"> </v>
      </c>
      <c r="V31" s="176" t="str">
        <f t="shared" si="14"/>
        <v xml:space="preserve"> </v>
      </c>
      <c r="W31" t="str">
        <f t="shared" si="15"/>
        <v xml:space="preserve"> </v>
      </c>
      <c r="X31" t="str">
        <f t="shared" si="16"/>
        <v xml:space="preserve"> </v>
      </c>
      <c r="Y31" t="str">
        <f t="shared" si="17"/>
        <v xml:space="preserve"> </v>
      </c>
      <c r="Z31" t="str">
        <f t="shared" si="18"/>
        <v xml:space="preserve"> </v>
      </c>
      <c r="AA31" t="str">
        <f t="shared" si="19"/>
        <v xml:space="preserve"> </v>
      </c>
    </row>
    <row r="32" spans="1:27" ht="12.75" customHeight="1">
      <c r="A32" s="44">
        <v>3</v>
      </c>
      <c r="B32" s="116" t="s">
        <v>103</v>
      </c>
      <c r="C32" s="46">
        <v>0.55000000000000004</v>
      </c>
      <c r="D32" s="52">
        <v>3</v>
      </c>
      <c r="E32" s="47">
        <v>1</v>
      </c>
      <c r="F32" s="188">
        <f>Max!$B$4*C32</f>
        <v>88</v>
      </c>
      <c r="G32"/>
      <c r="H32"/>
      <c r="I32"/>
      <c r="J32"/>
      <c r="K32" s="153">
        <f>D32*E32</f>
        <v>3</v>
      </c>
      <c r="L32" s="153">
        <f>F32*K32</f>
        <v>264</v>
      </c>
      <c r="M32"/>
      <c r="N32"/>
      <c r="O32"/>
      <c r="P32"/>
      <c r="Q32"/>
      <c r="R32" t="str">
        <f t="shared" si="10"/>
        <v xml:space="preserve"> </v>
      </c>
      <c r="S32" t="str">
        <f t="shared" si="11"/>
        <v xml:space="preserve"> </v>
      </c>
      <c r="T32" t="str">
        <f t="shared" si="12"/>
        <v xml:space="preserve"> </v>
      </c>
      <c r="U32" t="str">
        <f t="shared" si="13"/>
        <v xml:space="preserve"> </v>
      </c>
      <c r="V32" t="str">
        <f t="shared" si="14"/>
        <v xml:space="preserve"> </v>
      </c>
      <c r="W32" s="177">
        <f t="shared" si="15"/>
        <v>3</v>
      </c>
      <c r="X32" s="177" t="str">
        <f t="shared" si="16"/>
        <v xml:space="preserve"> </v>
      </c>
      <c r="Y32" s="177" t="str">
        <f t="shared" si="17"/>
        <v xml:space="preserve"> </v>
      </c>
      <c r="Z32" s="177" t="str">
        <f t="shared" si="18"/>
        <v xml:space="preserve"> </v>
      </c>
      <c r="AA32" s="177" t="str">
        <f t="shared" si="19"/>
        <v xml:space="preserve"> </v>
      </c>
    </row>
    <row r="33" spans="1:27" ht="12.75" customHeight="1">
      <c r="A33" s="44"/>
      <c r="B33" s="179" t="s">
        <v>103</v>
      </c>
      <c r="C33" s="46">
        <v>0.65</v>
      </c>
      <c r="D33" s="52">
        <v>3</v>
      </c>
      <c r="E33" s="47">
        <v>1</v>
      </c>
      <c r="F33" s="188">
        <f>Max!$B$4*C33</f>
        <v>104</v>
      </c>
      <c r="G33"/>
      <c r="H33"/>
      <c r="I33"/>
      <c r="J33"/>
      <c r="K33" s="153">
        <f>D33*E33</f>
        <v>3</v>
      </c>
      <c r="L33" s="153">
        <f>F33*K33</f>
        <v>312</v>
      </c>
      <c r="M33"/>
      <c r="N33"/>
      <c r="O33"/>
      <c r="P33"/>
      <c r="Q33"/>
      <c r="R33" t="str">
        <f t="shared" si="10"/>
        <v xml:space="preserve"> </v>
      </c>
      <c r="S33" t="str">
        <f t="shared" si="11"/>
        <v xml:space="preserve"> </v>
      </c>
      <c r="T33" t="str">
        <f t="shared" si="12"/>
        <v xml:space="preserve"> </v>
      </c>
      <c r="U33" t="str">
        <f t="shared" si="13"/>
        <v xml:space="preserve"> </v>
      </c>
      <c r="V33" t="str">
        <f t="shared" si="14"/>
        <v xml:space="preserve"> </v>
      </c>
      <c r="W33" s="177" t="str">
        <f t="shared" si="15"/>
        <v xml:space="preserve"> </v>
      </c>
      <c r="X33" s="177">
        <f t="shared" si="16"/>
        <v>3</v>
      </c>
      <c r="Y33" s="177" t="str">
        <f t="shared" si="17"/>
        <v xml:space="preserve"> </v>
      </c>
      <c r="Z33" s="177" t="str">
        <f t="shared" si="18"/>
        <v xml:space="preserve"> </v>
      </c>
      <c r="AA33" s="177" t="str">
        <f t="shared" si="19"/>
        <v xml:space="preserve"> </v>
      </c>
    </row>
    <row r="34" spans="1:27" ht="12.75" customHeight="1">
      <c r="A34" s="44"/>
      <c r="B34" s="179" t="s">
        <v>103</v>
      </c>
      <c r="C34" s="46">
        <v>0.75</v>
      </c>
      <c r="D34" s="52">
        <v>2</v>
      </c>
      <c r="E34" s="47">
        <v>4</v>
      </c>
      <c r="F34" s="188">
        <f>Max!$B$4*C34</f>
        <v>120</v>
      </c>
      <c r="G34"/>
      <c r="H34"/>
      <c r="I34"/>
      <c r="J34"/>
      <c r="K34" s="153">
        <f>D34*E34</f>
        <v>8</v>
      </c>
      <c r="L34" s="153">
        <f>F34*K34</f>
        <v>960</v>
      </c>
      <c r="M34"/>
      <c r="N34"/>
      <c r="O34"/>
      <c r="P34"/>
      <c r="Q34"/>
      <c r="R34" t="str">
        <f t="shared" si="10"/>
        <v xml:space="preserve"> </v>
      </c>
      <c r="S34" t="str">
        <f t="shared" si="11"/>
        <v xml:space="preserve"> </v>
      </c>
      <c r="T34" t="str">
        <f t="shared" si="12"/>
        <v xml:space="preserve"> </v>
      </c>
      <c r="U34" t="str">
        <f t="shared" si="13"/>
        <v xml:space="preserve"> </v>
      </c>
      <c r="V34" t="str">
        <f t="shared" si="14"/>
        <v xml:space="preserve"> </v>
      </c>
      <c r="W34" s="177" t="str">
        <f t="shared" si="15"/>
        <v xml:space="preserve"> </v>
      </c>
      <c r="X34" s="177" t="str">
        <f t="shared" si="16"/>
        <v xml:space="preserve"> </v>
      </c>
      <c r="Y34" s="177">
        <f t="shared" si="17"/>
        <v>8</v>
      </c>
      <c r="Z34" s="177" t="str">
        <f t="shared" si="18"/>
        <v xml:space="preserve"> </v>
      </c>
      <c r="AA34" s="177" t="str">
        <f t="shared" si="19"/>
        <v xml:space="preserve"> </v>
      </c>
    </row>
    <row r="35" spans="1:27" ht="12.75" customHeight="1">
      <c r="A35">
        <v>4</v>
      </c>
      <c r="B35" t="s">
        <v>67</v>
      </c>
      <c r="C35"/>
      <c r="D35">
        <v>6</v>
      </c>
      <c r="E35">
        <v>4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 ht="12.75" customHeight="1">
      <c r="A36">
        <v>5</v>
      </c>
      <c r="B36" t="s">
        <v>34</v>
      </c>
      <c r="C36"/>
      <c r="D36">
        <v>5</v>
      </c>
      <c r="E36">
        <v>5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 ht="12.75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.75" customHeight="1">
      <c r="A38" t="s">
        <v>18</v>
      </c>
      <c r="B38"/>
      <c r="C38" t="s">
        <v>12</v>
      </c>
      <c r="D38" t="s">
        <v>13</v>
      </c>
      <c r="E38" t="s">
        <v>14</v>
      </c>
      <c r="F38" t="s">
        <v>15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1:27" ht="12.75" customHeight="1">
      <c r="A39" s="26">
        <v>1</v>
      </c>
      <c r="B39" s="27" t="s">
        <v>16</v>
      </c>
      <c r="C39" s="28">
        <v>0.5</v>
      </c>
      <c r="D39" s="30">
        <v>5</v>
      </c>
      <c r="E39" s="29">
        <v>1</v>
      </c>
      <c r="F39" s="185">
        <f>Max!$B$3*C39</f>
        <v>42.5</v>
      </c>
      <c r="G39"/>
      <c r="H39"/>
      <c r="I39" s="150">
        <f>D39*E39</f>
        <v>5</v>
      </c>
      <c r="J39" s="150">
        <f>F39*I39</f>
        <v>212.5</v>
      </c>
      <c r="K39"/>
      <c r="L39"/>
      <c r="M39" t="str">
        <f>IF(ISNUMBER(SEARCH("squat",$B39)),IF($C39&gt;=0.5,IF($C39&lt;0.6,$D39*$E39," ")," ")," ")</f>
        <v xml:space="preserve"> </v>
      </c>
      <c r="N39" t="str">
        <f>IF(ISNUMBER(SEARCH("squat",$B39)),IF($C39&gt;=0.6,IF($C39&lt;0.7,$D39*$E39," ")," ")," ")</f>
        <v xml:space="preserve"> </v>
      </c>
      <c r="O39" t="str">
        <f>IF(ISNUMBER(SEARCH("squat",$B39)),IF($C39&gt;=0.7,IF($C39&lt;0.8,$D39*$E39," ")," ")," ")</f>
        <v xml:space="preserve"> </v>
      </c>
      <c r="P39" t="str">
        <f>IF(ISNUMBER(SEARCH("squat",$B39)),IF($C39&gt;=0.8,IF($C39&lt;0.9,$D39*$E39," ")," ")," ")</f>
        <v xml:space="preserve"> </v>
      </c>
      <c r="Q39" t="str">
        <f>IF(ISNUMBER(SEARCH("squat",$B39)),IF($C39&gt;=0.9,$D39*$E39," ")," ")</f>
        <v xml:space="preserve"> </v>
      </c>
      <c r="R39" s="176">
        <f>IF(ISNUMBER(SEARCH("bench",$B39)),IF($C39&gt;=0.5,IF($C39&lt;0.6,$D39*$E39," ")," ")," ")</f>
        <v>5</v>
      </c>
      <c r="S39" s="176" t="str">
        <f>IF(ISNUMBER(SEARCH("bench",$B39)),IF($C39&gt;=0.6,IF($C39&lt;0.7,$D39*$E39," ")," ")," ")</f>
        <v xml:space="preserve"> </v>
      </c>
      <c r="T39" s="176" t="str">
        <f>IF(ISNUMBER(SEARCH("bench",$B39)),IF($C39&gt;=0.7,IF($C39&lt;0.8,$D39*$E39," ")," ")," ")</f>
        <v xml:space="preserve"> </v>
      </c>
      <c r="U39" s="176" t="str">
        <f>IF(ISNUMBER(SEARCH("bench",$B39)),IF($C39&gt;=0.8,IF($C39&lt;0.9,$D39*$E39," ")," ")," ")</f>
        <v xml:space="preserve"> </v>
      </c>
      <c r="V39" s="176" t="str">
        <f>IF(ISNUMBER(SEARCH("bench",$B39)),IF($C39&gt;=0.9,$D39*$E39," ")," ")</f>
        <v xml:space="preserve"> </v>
      </c>
      <c r="W39"/>
      <c r="X39"/>
      <c r="Y39"/>
      <c r="Z39"/>
      <c r="AA39"/>
    </row>
    <row r="40" spans="1:27" ht="12.75" customHeight="1">
      <c r="A40" s="26"/>
      <c r="B40" s="174" t="s">
        <v>16</v>
      </c>
      <c r="C40" s="28">
        <v>0.6</v>
      </c>
      <c r="D40" s="30">
        <v>4</v>
      </c>
      <c r="E40" s="29">
        <v>1</v>
      </c>
      <c r="F40" s="185">
        <f>Max!$B$3*C40</f>
        <v>51</v>
      </c>
      <c r="G40"/>
      <c r="H40"/>
      <c r="I40" s="150">
        <f>D40*E40</f>
        <v>4</v>
      </c>
      <c r="J40" s="150">
        <f>F40*I40</f>
        <v>204</v>
      </c>
      <c r="K40"/>
      <c r="L40"/>
      <c r="M40" t="str">
        <f t="shared" ref="M40:M49" si="22">IF(ISNUMBER(SEARCH("squat",$B40)),IF($C40&gt;=0.5,IF($C40&lt;0.6,$D40*$E40," ")," ")," ")</f>
        <v xml:space="preserve"> </v>
      </c>
      <c r="N40" t="str">
        <f t="shared" ref="N40:N49" si="23">IF(ISNUMBER(SEARCH("squat",$B40)),IF($C40&gt;=0.6,IF($C40&lt;0.7,$D40*$E40," ")," ")," ")</f>
        <v xml:space="preserve"> </v>
      </c>
      <c r="O40" t="str">
        <f t="shared" ref="O40:O49" si="24">IF(ISNUMBER(SEARCH("squat",$B40)),IF($C40&gt;=0.7,IF($C40&lt;0.8,$D40*$E40," ")," ")," ")</f>
        <v xml:space="preserve"> </v>
      </c>
      <c r="P40" t="str">
        <f t="shared" ref="P40:P49" si="25">IF(ISNUMBER(SEARCH("squat",$B40)),IF($C40&gt;=0.8,IF($C40&lt;0.9,$D40*$E40," ")," ")," ")</f>
        <v xml:space="preserve"> </v>
      </c>
      <c r="Q40" t="str">
        <f t="shared" ref="Q40:Q49" si="26">IF(ISNUMBER(SEARCH("squat",$B40)),IF($C40&gt;=0.9,$D40*$E40," ")," ")</f>
        <v xml:space="preserve"> </v>
      </c>
      <c r="R40" s="176" t="str">
        <f t="shared" ref="R40:R49" si="27">IF(ISNUMBER(SEARCH("bench",$B40)),IF($C40&gt;=0.5,IF($C40&lt;0.6,$D40*$E40," ")," ")," ")</f>
        <v xml:space="preserve"> </v>
      </c>
      <c r="S40" s="176">
        <f t="shared" ref="S40:S49" si="28">IF(ISNUMBER(SEARCH("bench",$B40)),IF($C40&gt;=0.6,IF($C40&lt;0.7,$D40*$E40," ")," ")," ")</f>
        <v>4</v>
      </c>
      <c r="T40" s="176" t="str">
        <f t="shared" ref="T40:T49" si="29">IF(ISNUMBER(SEARCH("bench",$B40)),IF($C40&gt;=0.7,IF($C40&lt;0.8,$D40*$E40," ")," ")," ")</f>
        <v xml:space="preserve"> </v>
      </c>
      <c r="U40" s="176" t="str">
        <f t="shared" ref="U40:U49" si="30">IF(ISNUMBER(SEARCH("bench",$B40)),IF($C40&gt;=0.8,IF($C40&lt;0.9,$D40*$E40," ")," ")," ")</f>
        <v xml:space="preserve"> </v>
      </c>
      <c r="V40" s="176" t="str">
        <f t="shared" ref="V40:V49" si="31">IF(ISNUMBER(SEARCH("bench",$B40)),IF($C40&gt;=0.9,$D40*$E40," ")," ")</f>
        <v xml:space="preserve"> </v>
      </c>
      <c r="W40"/>
      <c r="X40"/>
      <c r="Y40"/>
      <c r="Z40"/>
      <c r="AA40"/>
    </row>
    <row r="41" spans="1:27" ht="12.75" customHeight="1">
      <c r="A41" s="26"/>
      <c r="B41" s="174" t="s">
        <v>16</v>
      </c>
      <c r="C41" s="28">
        <v>0.7</v>
      </c>
      <c r="D41" s="30">
        <v>3</v>
      </c>
      <c r="E41" s="29">
        <v>1</v>
      </c>
      <c r="F41" s="185">
        <f>Max!$B$3*C41</f>
        <v>59.499999999999993</v>
      </c>
      <c r="G41"/>
      <c r="H41"/>
      <c r="I41" s="150">
        <f>D41*E41</f>
        <v>3</v>
      </c>
      <c r="J41" s="150">
        <f>F41*I41</f>
        <v>178.49999999999997</v>
      </c>
      <c r="K41"/>
      <c r="L41"/>
      <c r="M41" t="str">
        <f t="shared" si="22"/>
        <v xml:space="preserve"> </v>
      </c>
      <c r="N41" t="str">
        <f t="shared" si="23"/>
        <v xml:space="preserve"> </v>
      </c>
      <c r="O41" t="str">
        <f t="shared" si="24"/>
        <v xml:space="preserve"> </v>
      </c>
      <c r="P41" t="str">
        <f t="shared" si="25"/>
        <v xml:space="preserve"> </v>
      </c>
      <c r="Q41" t="str">
        <f t="shared" si="26"/>
        <v xml:space="preserve"> </v>
      </c>
      <c r="R41" s="176" t="str">
        <f t="shared" si="27"/>
        <v xml:space="preserve"> </v>
      </c>
      <c r="S41" s="176" t="str">
        <f t="shared" si="28"/>
        <v xml:space="preserve"> </v>
      </c>
      <c r="T41" s="176">
        <f t="shared" si="29"/>
        <v>3</v>
      </c>
      <c r="U41" s="176" t="str">
        <f t="shared" si="30"/>
        <v xml:space="preserve"> </v>
      </c>
      <c r="V41" s="176" t="str">
        <f t="shared" si="31"/>
        <v xml:space="preserve"> </v>
      </c>
      <c r="W41"/>
      <c r="X41"/>
      <c r="Y41"/>
      <c r="Z41"/>
      <c r="AA41"/>
    </row>
    <row r="42" spans="1:27" ht="12.75" customHeight="1">
      <c r="A42" s="26"/>
      <c r="B42" s="174" t="s">
        <v>16</v>
      </c>
      <c r="C42" s="28">
        <v>0.75</v>
      </c>
      <c r="D42" s="30">
        <v>3</v>
      </c>
      <c r="E42" s="29">
        <v>4</v>
      </c>
      <c r="F42" s="185">
        <f>Max!$B$3*C42</f>
        <v>63.75</v>
      </c>
      <c r="G42"/>
      <c r="H42"/>
      <c r="I42" s="150">
        <f>D42*E42</f>
        <v>12</v>
      </c>
      <c r="J42" s="150">
        <f>F42*I42</f>
        <v>765</v>
      </c>
      <c r="K42"/>
      <c r="L42"/>
      <c r="M42" t="str">
        <f t="shared" si="22"/>
        <v xml:space="preserve"> </v>
      </c>
      <c r="N42" t="str">
        <f t="shared" si="23"/>
        <v xml:space="preserve"> </v>
      </c>
      <c r="O42" t="str">
        <f t="shared" si="24"/>
        <v xml:space="preserve"> </v>
      </c>
      <c r="P42" t="str">
        <f t="shared" si="25"/>
        <v xml:space="preserve"> </v>
      </c>
      <c r="Q42" t="str">
        <f t="shared" si="26"/>
        <v xml:space="preserve"> </v>
      </c>
      <c r="R42" s="176" t="str">
        <f t="shared" si="27"/>
        <v xml:space="preserve"> </v>
      </c>
      <c r="S42" s="176" t="str">
        <f t="shared" si="28"/>
        <v xml:space="preserve"> </v>
      </c>
      <c r="T42" s="176">
        <f t="shared" si="29"/>
        <v>12</v>
      </c>
      <c r="U42" s="176" t="str">
        <f t="shared" si="30"/>
        <v xml:space="preserve"> </v>
      </c>
      <c r="V42" s="176" t="str">
        <f t="shared" si="31"/>
        <v xml:space="preserve"> </v>
      </c>
      <c r="W42"/>
      <c r="X42"/>
      <c r="Y42"/>
      <c r="Z42"/>
      <c r="AA42"/>
    </row>
    <row r="43" spans="1:27" ht="12.75" customHeight="1">
      <c r="A43" s="31">
        <v>2</v>
      </c>
      <c r="B43" s="115" t="s">
        <v>126</v>
      </c>
      <c r="C43" s="33">
        <v>0.5</v>
      </c>
      <c r="D43" s="34">
        <v>3</v>
      </c>
      <c r="E43" s="35">
        <v>1</v>
      </c>
      <c r="F43" s="187">
        <f>Max!$B$2*C43</f>
        <v>100</v>
      </c>
      <c r="G43" s="189">
        <f>D43*E43</f>
        <v>3</v>
      </c>
      <c r="H43" s="148">
        <f>F43*G43</f>
        <v>300</v>
      </c>
      <c r="I43"/>
      <c r="J43"/>
      <c r="K43"/>
      <c r="L43"/>
      <c r="M43" s="175">
        <f t="shared" si="22"/>
        <v>3</v>
      </c>
      <c r="N43" s="175" t="str">
        <f t="shared" si="23"/>
        <v xml:space="preserve"> </v>
      </c>
      <c r="O43" s="175" t="str">
        <f t="shared" si="24"/>
        <v xml:space="preserve"> </v>
      </c>
      <c r="P43" s="175" t="str">
        <f t="shared" si="25"/>
        <v xml:space="preserve"> </v>
      </c>
      <c r="Q43" s="175" t="str">
        <f t="shared" si="26"/>
        <v xml:space="preserve"> </v>
      </c>
      <c r="R43" t="str">
        <f t="shared" si="27"/>
        <v xml:space="preserve"> </v>
      </c>
      <c r="S43" t="str">
        <f t="shared" si="28"/>
        <v xml:space="preserve"> </v>
      </c>
      <c r="T43" t="str">
        <f t="shared" si="29"/>
        <v xml:space="preserve"> </v>
      </c>
      <c r="U43" t="str">
        <f t="shared" si="30"/>
        <v xml:space="preserve"> </v>
      </c>
      <c r="V43" t="str">
        <f t="shared" si="31"/>
        <v xml:space="preserve"> </v>
      </c>
      <c r="W43"/>
      <c r="X43"/>
      <c r="Y43"/>
      <c r="Z43"/>
      <c r="AA43"/>
    </row>
    <row r="44" spans="1:27" ht="12.75" customHeight="1">
      <c r="A44" s="31"/>
      <c r="B44" s="173" t="s">
        <v>126</v>
      </c>
      <c r="C44" s="33">
        <v>0.6</v>
      </c>
      <c r="D44" s="34">
        <v>3</v>
      </c>
      <c r="E44" s="35">
        <v>1</v>
      </c>
      <c r="F44" s="187">
        <f>Max!$B$2*C44</f>
        <v>120</v>
      </c>
      <c r="G44" s="189">
        <f>D44*E44</f>
        <v>3</v>
      </c>
      <c r="H44" s="148">
        <f>F44*G44</f>
        <v>360</v>
      </c>
      <c r="I44"/>
      <c r="J44"/>
      <c r="K44"/>
      <c r="L44"/>
      <c r="M44" s="175" t="str">
        <f t="shared" si="22"/>
        <v xml:space="preserve"> </v>
      </c>
      <c r="N44" s="175">
        <f t="shared" si="23"/>
        <v>3</v>
      </c>
      <c r="O44" s="175" t="str">
        <f t="shared" si="24"/>
        <v xml:space="preserve"> </v>
      </c>
      <c r="P44" s="175" t="str">
        <f t="shared" si="25"/>
        <v xml:space="preserve"> </v>
      </c>
      <c r="Q44" s="175" t="str">
        <f t="shared" si="26"/>
        <v xml:space="preserve"> </v>
      </c>
      <c r="R44" t="str">
        <f t="shared" si="27"/>
        <v xml:space="preserve"> </v>
      </c>
      <c r="S44" t="str">
        <f t="shared" si="28"/>
        <v xml:space="preserve"> </v>
      </c>
      <c r="T44" t="str">
        <f t="shared" si="29"/>
        <v xml:space="preserve"> </v>
      </c>
      <c r="U44" t="str">
        <f t="shared" si="30"/>
        <v xml:space="preserve"> </v>
      </c>
      <c r="V44" t="str">
        <f t="shared" si="31"/>
        <v xml:space="preserve"> </v>
      </c>
      <c r="W44"/>
      <c r="X44"/>
      <c r="Y44"/>
      <c r="Z44"/>
      <c r="AA44"/>
    </row>
    <row r="45" spans="1:27" ht="12.75" customHeight="1">
      <c r="A45" s="31"/>
      <c r="B45" s="173" t="s">
        <v>126</v>
      </c>
      <c r="C45" s="33">
        <v>0.7</v>
      </c>
      <c r="D45" s="34">
        <v>3</v>
      </c>
      <c r="E45" s="35">
        <v>4</v>
      </c>
      <c r="F45" s="187">
        <f>Max!$B$2*C45</f>
        <v>140</v>
      </c>
      <c r="G45" s="189">
        <f>D45*E45</f>
        <v>12</v>
      </c>
      <c r="H45" s="148">
        <f>F45*G45</f>
        <v>1680</v>
      </c>
      <c r="I45"/>
      <c r="J45"/>
      <c r="K45"/>
      <c r="L45"/>
      <c r="M45" s="175" t="str">
        <f t="shared" si="22"/>
        <v xml:space="preserve"> </v>
      </c>
      <c r="N45" s="175" t="str">
        <f t="shared" si="23"/>
        <v xml:space="preserve"> </v>
      </c>
      <c r="O45" s="175">
        <f t="shared" si="24"/>
        <v>12</v>
      </c>
      <c r="P45" s="175" t="str">
        <f t="shared" si="25"/>
        <v xml:space="preserve"> </v>
      </c>
      <c r="Q45" s="175" t="str">
        <f t="shared" si="26"/>
        <v xml:space="preserve"> </v>
      </c>
      <c r="R45" t="str">
        <f t="shared" si="27"/>
        <v xml:space="preserve"> </v>
      </c>
      <c r="S45" t="str">
        <f t="shared" si="28"/>
        <v xml:space="preserve"> </v>
      </c>
      <c r="T45" t="str">
        <f t="shared" si="29"/>
        <v xml:space="preserve"> </v>
      </c>
      <c r="U45" t="str">
        <f t="shared" si="30"/>
        <v xml:space="preserve"> </v>
      </c>
      <c r="V45" t="str">
        <f t="shared" si="31"/>
        <v xml:space="preserve"> </v>
      </c>
      <c r="W45"/>
      <c r="X45"/>
      <c r="Y45"/>
      <c r="Z45"/>
      <c r="AA45"/>
    </row>
    <row r="46" spans="1:27" ht="12.75" customHeight="1">
      <c r="A46" s="26">
        <v>3</v>
      </c>
      <c r="B46" s="117" t="s">
        <v>68</v>
      </c>
      <c r="C46" s="28">
        <v>0.6</v>
      </c>
      <c r="D46" s="30">
        <v>3</v>
      </c>
      <c r="E46" s="29">
        <v>1</v>
      </c>
      <c r="F46" s="185">
        <f>Max!$B$3*C46</f>
        <v>51</v>
      </c>
      <c r="G46"/>
      <c r="H46"/>
      <c r="I46" s="150">
        <f>D46*E46</f>
        <v>3</v>
      </c>
      <c r="J46" s="150">
        <f>F46*I46</f>
        <v>153</v>
      </c>
      <c r="K46"/>
      <c r="L46"/>
      <c r="M46" t="str">
        <f t="shared" si="22"/>
        <v xml:space="preserve"> </v>
      </c>
      <c r="N46" t="str">
        <f t="shared" si="23"/>
        <v xml:space="preserve"> </v>
      </c>
      <c r="O46" t="str">
        <f t="shared" si="24"/>
        <v xml:space="preserve"> </v>
      </c>
      <c r="P46" t="str">
        <f t="shared" si="25"/>
        <v xml:space="preserve"> </v>
      </c>
      <c r="Q46" t="str">
        <f t="shared" si="26"/>
        <v xml:space="preserve"> </v>
      </c>
      <c r="R46" s="176" t="str">
        <f t="shared" si="27"/>
        <v xml:space="preserve"> </v>
      </c>
      <c r="S46" s="176">
        <f t="shared" si="28"/>
        <v>3</v>
      </c>
      <c r="T46" s="176" t="str">
        <f t="shared" si="29"/>
        <v xml:space="preserve"> </v>
      </c>
      <c r="U46" s="176" t="str">
        <f t="shared" si="30"/>
        <v xml:space="preserve"> </v>
      </c>
      <c r="V46" s="176" t="str">
        <f t="shared" si="31"/>
        <v xml:space="preserve"> </v>
      </c>
      <c r="W46"/>
      <c r="X46"/>
      <c r="Y46"/>
      <c r="Z46"/>
      <c r="AA46"/>
    </row>
    <row r="47" spans="1:27" ht="12.75" customHeight="1">
      <c r="A47" s="26"/>
      <c r="B47" s="174" t="s">
        <v>68</v>
      </c>
      <c r="C47" s="28">
        <v>0.7</v>
      </c>
      <c r="D47" s="30">
        <v>3</v>
      </c>
      <c r="E47" s="29">
        <v>1</v>
      </c>
      <c r="F47" s="185">
        <f>Max!$B$3*C47</f>
        <v>59.499999999999993</v>
      </c>
      <c r="G47"/>
      <c r="H47"/>
      <c r="I47" s="150">
        <f>D47*E47</f>
        <v>3</v>
      </c>
      <c r="J47" s="150">
        <f>F47*I47</f>
        <v>178.49999999999997</v>
      </c>
      <c r="K47"/>
      <c r="L47"/>
      <c r="M47" t="str">
        <f t="shared" si="22"/>
        <v xml:space="preserve"> </v>
      </c>
      <c r="N47" t="str">
        <f t="shared" si="23"/>
        <v xml:space="preserve"> </v>
      </c>
      <c r="O47" t="str">
        <f t="shared" si="24"/>
        <v xml:space="preserve"> </v>
      </c>
      <c r="P47" t="str">
        <f t="shared" si="25"/>
        <v xml:space="preserve"> </v>
      </c>
      <c r="Q47" t="str">
        <f t="shared" si="26"/>
        <v xml:space="preserve"> </v>
      </c>
      <c r="R47" s="176" t="str">
        <f t="shared" si="27"/>
        <v xml:space="preserve"> </v>
      </c>
      <c r="S47" s="176" t="str">
        <f t="shared" si="28"/>
        <v xml:space="preserve"> </v>
      </c>
      <c r="T47" s="176">
        <f t="shared" si="29"/>
        <v>3</v>
      </c>
      <c r="U47" s="176" t="str">
        <f t="shared" si="30"/>
        <v xml:space="preserve"> </v>
      </c>
      <c r="V47" s="176" t="str">
        <f t="shared" si="31"/>
        <v xml:space="preserve"> </v>
      </c>
      <c r="W47"/>
      <c r="X47"/>
      <c r="Y47"/>
      <c r="Z47"/>
      <c r="AA47"/>
    </row>
    <row r="48" spans="1:27" ht="12.75" customHeight="1">
      <c r="A48" s="26"/>
      <c r="B48" s="174" t="s">
        <v>68</v>
      </c>
      <c r="C48" s="28">
        <v>0.8</v>
      </c>
      <c r="D48" s="30">
        <v>3</v>
      </c>
      <c r="E48" s="29">
        <v>2</v>
      </c>
      <c r="F48" s="185">
        <f>Max!$B$3*C48</f>
        <v>68</v>
      </c>
      <c r="G48"/>
      <c r="H48"/>
      <c r="I48" s="150">
        <f>D48*E48</f>
        <v>6</v>
      </c>
      <c r="J48" s="150">
        <f>F48*I48</f>
        <v>408</v>
      </c>
      <c r="K48"/>
      <c r="L48"/>
      <c r="M48" t="str">
        <f t="shared" si="22"/>
        <v xml:space="preserve"> </v>
      </c>
      <c r="N48" t="str">
        <f t="shared" si="23"/>
        <v xml:space="preserve"> </v>
      </c>
      <c r="O48" t="str">
        <f t="shared" si="24"/>
        <v xml:space="preserve"> </v>
      </c>
      <c r="P48" t="str">
        <f t="shared" si="25"/>
        <v xml:space="preserve"> </v>
      </c>
      <c r="Q48" t="str">
        <f t="shared" si="26"/>
        <v xml:space="preserve"> </v>
      </c>
      <c r="R48" s="176" t="str">
        <f t="shared" si="27"/>
        <v xml:space="preserve"> </v>
      </c>
      <c r="S48" s="176" t="str">
        <f t="shared" si="28"/>
        <v xml:space="preserve"> </v>
      </c>
      <c r="T48" s="176" t="str">
        <f t="shared" si="29"/>
        <v xml:space="preserve"> </v>
      </c>
      <c r="U48" s="176">
        <f t="shared" si="30"/>
        <v>6</v>
      </c>
      <c r="V48" s="176" t="str">
        <f t="shared" si="31"/>
        <v xml:space="preserve"> </v>
      </c>
      <c r="W48"/>
      <c r="X48"/>
      <c r="Y48"/>
      <c r="Z48"/>
      <c r="AA48"/>
    </row>
    <row r="49" spans="1:28" ht="12.75" customHeight="1">
      <c r="A49" s="26"/>
      <c r="B49" s="174" t="s">
        <v>68</v>
      </c>
      <c r="C49" s="28">
        <v>0.85</v>
      </c>
      <c r="D49" s="30">
        <v>2</v>
      </c>
      <c r="E49" s="29">
        <v>3</v>
      </c>
      <c r="F49" s="185">
        <f>Max!$B$3*C49</f>
        <v>72.25</v>
      </c>
      <c r="G49"/>
      <c r="H49"/>
      <c r="I49" s="150">
        <f>D49*E49</f>
        <v>6</v>
      </c>
      <c r="J49" s="150">
        <f>F49*I49</f>
        <v>433.5</v>
      </c>
      <c r="K49"/>
      <c r="L49"/>
      <c r="M49" t="str">
        <f t="shared" si="22"/>
        <v xml:space="preserve"> </v>
      </c>
      <c r="N49" t="str">
        <f t="shared" si="23"/>
        <v xml:space="preserve"> </v>
      </c>
      <c r="O49" t="str">
        <f t="shared" si="24"/>
        <v xml:space="preserve"> </v>
      </c>
      <c r="P49" t="str">
        <f t="shared" si="25"/>
        <v xml:space="preserve"> </v>
      </c>
      <c r="Q49" t="str">
        <f t="shared" si="26"/>
        <v xml:space="preserve"> </v>
      </c>
      <c r="R49" s="176" t="str">
        <f t="shared" si="27"/>
        <v xml:space="preserve"> </v>
      </c>
      <c r="S49" s="176" t="str">
        <f t="shared" si="28"/>
        <v xml:space="preserve"> </v>
      </c>
      <c r="T49" s="176" t="str">
        <f t="shared" si="29"/>
        <v xml:space="preserve"> </v>
      </c>
      <c r="U49" s="176">
        <f t="shared" si="30"/>
        <v>6</v>
      </c>
      <c r="V49" s="176" t="str">
        <f t="shared" si="31"/>
        <v xml:space="preserve"> </v>
      </c>
      <c r="W49"/>
      <c r="X49"/>
      <c r="Y49"/>
      <c r="Z49"/>
      <c r="AA49"/>
    </row>
    <row r="50" spans="1:28" ht="12.75" customHeight="1">
      <c r="A50">
        <v>4</v>
      </c>
      <c r="B50" t="s">
        <v>66</v>
      </c>
      <c r="C50"/>
      <c r="D50">
        <v>8</v>
      </c>
      <c r="E50">
        <v>4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8" ht="12.75" customHeight="1">
      <c r="A51">
        <v>5</v>
      </c>
      <c r="B51" t="s">
        <v>69</v>
      </c>
      <c r="C51"/>
      <c r="D51">
        <v>8</v>
      </c>
      <c r="E51">
        <v>4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8" ht="12.75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8" ht="12.75" customHeight="1">
      <c r="A53" t="s">
        <v>32</v>
      </c>
      <c r="B53"/>
      <c r="C53" t="s">
        <v>12</v>
      </c>
      <c r="D53" t="s">
        <v>13</v>
      </c>
      <c r="E53" t="s">
        <v>14</v>
      </c>
      <c r="F53" t="s">
        <v>15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8" ht="12.75" customHeight="1">
      <c r="A54" s="44">
        <v>1</v>
      </c>
      <c r="B54" s="45" t="s">
        <v>27</v>
      </c>
      <c r="C54" s="46">
        <v>0.5</v>
      </c>
      <c r="D54" s="52">
        <v>3</v>
      </c>
      <c r="E54" s="47">
        <v>1</v>
      </c>
      <c r="F54" s="188">
        <f>Max!$B$4*C54</f>
        <v>80</v>
      </c>
      <c r="G54"/>
      <c r="H54"/>
      <c r="I54"/>
      <c r="J54"/>
      <c r="K54" s="153">
        <f>D54*E54</f>
        <v>3</v>
      </c>
      <c r="L54" s="153">
        <f>F54*K54</f>
        <v>240</v>
      </c>
      <c r="M54"/>
      <c r="N54"/>
      <c r="O54"/>
      <c r="P54"/>
      <c r="Q54"/>
      <c r="R54"/>
      <c r="S54"/>
      <c r="T54"/>
      <c r="U54"/>
      <c r="V54"/>
      <c r="W54" s="177">
        <f>IF(ISNUMBER(SEARCH("deadlift",$B54)),IF($C54&gt;=0.5,IF($C54&lt;0.6,$D54*$E54," ")," ")," ")</f>
        <v>3</v>
      </c>
      <c r="X54" s="177" t="str">
        <f>IF(ISNUMBER(SEARCH("deadlift",$B54)),IF($C54&gt;=0.6,IF($C54&lt;0.7,$D54*$E54," ")," ")," ")</f>
        <v xml:space="preserve"> </v>
      </c>
      <c r="Y54" s="177" t="str">
        <f>IF(ISNUMBER(SEARCH("deadlift",$B54)),IF($C54&gt;=0.7,IF($C54&lt;0.8,$D54*$E54," ")," ")," ")</f>
        <v xml:space="preserve"> </v>
      </c>
      <c r="Z54" s="177" t="str">
        <f>IF(ISNUMBER(SEARCH("deadlift",$B54)),IF($C54&gt;=0.8,IF($C54&lt;0.9,$D54*$E54," ")," ")," ")</f>
        <v xml:space="preserve"> </v>
      </c>
      <c r="AA54" s="177" t="str">
        <f>IF(ISNUMBER(SEARCH("deadlift",$B54)),IF($C54&gt;=0.9,$D54*$E54," ")," ")</f>
        <v xml:space="preserve"> </v>
      </c>
    </row>
    <row r="55" spans="1:28" ht="12.75" customHeight="1">
      <c r="A55" s="44"/>
      <c r="B55" s="179" t="s">
        <v>27</v>
      </c>
      <c r="C55" s="46">
        <v>0.6</v>
      </c>
      <c r="D55" s="52">
        <v>2</v>
      </c>
      <c r="E55" s="47">
        <v>4</v>
      </c>
      <c r="F55" s="188">
        <f>Max!$B$4*C55</f>
        <v>96</v>
      </c>
      <c r="G55"/>
      <c r="H55"/>
      <c r="I55"/>
      <c r="J55"/>
      <c r="K55" s="153">
        <f>D55*E55</f>
        <v>8</v>
      </c>
      <c r="L55" s="153">
        <f>F55*K55</f>
        <v>768</v>
      </c>
      <c r="M55"/>
      <c r="N55"/>
      <c r="O55"/>
      <c r="P55"/>
      <c r="Q55"/>
      <c r="R55"/>
      <c r="S55"/>
      <c r="T55"/>
      <c r="U55"/>
      <c r="V55"/>
      <c r="W55" s="177" t="str">
        <f t="shared" ref="W55:W60" si="32">IF(ISNUMBER(SEARCH("deadlift",$B55)),IF($C55&gt;=0.5,IF($C55&lt;0.6,$D55*$E55," ")," ")," ")</f>
        <v xml:space="preserve"> </v>
      </c>
      <c r="X55" s="177">
        <f t="shared" ref="X55:X60" si="33">IF(ISNUMBER(SEARCH("deadlift",$B55)),IF($C55&gt;=0.6,IF($C55&lt;0.7,$D55*$E55," ")," ")," ")</f>
        <v>8</v>
      </c>
      <c r="Y55" s="177" t="str">
        <f t="shared" ref="Y55:Y60" si="34">IF(ISNUMBER(SEARCH("deadlift",$B55)),IF($C55&gt;=0.7,IF($C55&lt;0.8,$D55*$E55," ")," ")," ")</f>
        <v xml:space="preserve"> </v>
      </c>
      <c r="Z55" s="177" t="str">
        <f t="shared" ref="Z55:Z60" si="35">IF(ISNUMBER(SEARCH("deadlift",$B55)),IF($C55&gt;=0.8,IF($C55&lt;0.9,$D55*$E55," ")," ")," ")</f>
        <v xml:space="preserve"> </v>
      </c>
      <c r="AA55" s="177" t="str">
        <f t="shared" ref="AA55:AA60" si="36">IF(ISNUMBER(SEARCH("deadlift",$B55)),IF($C55&gt;=0.9,$D55*$E55," ")," ")</f>
        <v xml:space="preserve"> </v>
      </c>
    </row>
    <row r="56" spans="1:28" ht="12.75" customHeight="1">
      <c r="A56" s="51">
        <v>2</v>
      </c>
      <c r="B56" s="54" t="s">
        <v>24</v>
      </c>
      <c r="C56" s="37"/>
      <c r="D56" s="38">
        <v>3</v>
      </c>
      <c r="E56" s="39">
        <v>5</v>
      </c>
      <c r="F56" s="190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 t="str">
        <f t="shared" si="32"/>
        <v xml:space="preserve"> </v>
      </c>
      <c r="X56" t="str">
        <f t="shared" si="33"/>
        <v xml:space="preserve"> </v>
      </c>
      <c r="Y56" t="str">
        <f t="shared" si="34"/>
        <v xml:space="preserve"> </v>
      </c>
      <c r="Z56" t="str">
        <f t="shared" si="35"/>
        <v xml:space="preserve"> </v>
      </c>
      <c r="AA56" t="str">
        <f t="shared" si="36"/>
        <v xml:space="preserve"> </v>
      </c>
    </row>
    <row r="57" spans="1:28" ht="12.75" customHeight="1">
      <c r="A57" s="44">
        <v>3</v>
      </c>
      <c r="B57" s="116" t="s">
        <v>129</v>
      </c>
      <c r="C57" s="46">
        <v>0.55000000000000004</v>
      </c>
      <c r="D57" s="52">
        <v>3</v>
      </c>
      <c r="E57" s="47">
        <v>1</v>
      </c>
      <c r="F57" s="188">
        <f>Max!$B$4*C57</f>
        <v>88</v>
      </c>
      <c r="G57"/>
      <c r="H57"/>
      <c r="I57"/>
      <c r="J57"/>
      <c r="K57" s="153">
        <f>D57*E57</f>
        <v>3</v>
      </c>
      <c r="L57" s="153">
        <f>F57*K57</f>
        <v>264</v>
      </c>
      <c r="M57"/>
      <c r="N57"/>
      <c r="O57"/>
      <c r="P57"/>
      <c r="Q57"/>
      <c r="R57"/>
      <c r="S57"/>
      <c r="T57"/>
      <c r="U57"/>
      <c r="V57"/>
      <c r="W57" s="177">
        <f t="shared" si="32"/>
        <v>3</v>
      </c>
      <c r="X57" s="177" t="str">
        <f t="shared" si="33"/>
        <v xml:space="preserve"> </v>
      </c>
      <c r="Y57" s="177" t="str">
        <f t="shared" si="34"/>
        <v xml:space="preserve"> </v>
      </c>
      <c r="Z57" s="177" t="str">
        <f t="shared" si="35"/>
        <v xml:space="preserve"> </v>
      </c>
      <c r="AA57" s="177" t="str">
        <f t="shared" si="36"/>
        <v xml:space="preserve"> </v>
      </c>
    </row>
    <row r="58" spans="1:28" ht="12.75" customHeight="1">
      <c r="A58" s="44"/>
      <c r="B58" s="179" t="s">
        <v>129</v>
      </c>
      <c r="C58" s="46">
        <v>0.65</v>
      </c>
      <c r="D58" s="52">
        <v>3</v>
      </c>
      <c r="E58" s="47">
        <v>1</v>
      </c>
      <c r="F58" s="188">
        <f>Max!$B$4*C58</f>
        <v>104</v>
      </c>
      <c r="G58"/>
      <c r="H58"/>
      <c r="I58"/>
      <c r="J58"/>
      <c r="K58" s="153">
        <f>D58*E58</f>
        <v>3</v>
      </c>
      <c r="L58" s="153">
        <f>F58*K58</f>
        <v>312</v>
      </c>
      <c r="M58"/>
      <c r="N58"/>
      <c r="O58"/>
      <c r="P58"/>
      <c r="Q58"/>
      <c r="R58"/>
      <c r="S58"/>
      <c r="T58"/>
      <c r="U58"/>
      <c r="V58"/>
      <c r="W58" s="177" t="str">
        <f t="shared" si="32"/>
        <v xml:space="preserve"> </v>
      </c>
      <c r="X58" s="177">
        <f t="shared" si="33"/>
        <v>3</v>
      </c>
      <c r="Y58" s="177" t="str">
        <f t="shared" si="34"/>
        <v xml:space="preserve"> </v>
      </c>
      <c r="Z58" s="177" t="str">
        <f t="shared" si="35"/>
        <v xml:space="preserve"> </v>
      </c>
      <c r="AA58" s="177" t="str">
        <f t="shared" si="36"/>
        <v xml:space="preserve"> </v>
      </c>
    </row>
    <row r="59" spans="1:28" ht="12.75" customHeight="1">
      <c r="A59" s="44"/>
      <c r="B59" s="179" t="s">
        <v>129</v>
      </c>
      <c r="C59" s="46">
        <v>0.75</v>
      </c>
      <c r="D59" s="52">
        <v>3</v>
      </c>
      <c r="E59" s="47">
        <v>2</v>
      </c>
      <c r="F59" s="188">
        <f>Max!$B$4*C59</f>
        <v>120</v>
      </c>
      <c r="G59"/>
      <c r="H59"/>
      <c r="I59"/>
      <c r="J59"/>
      <c r="K59" s="153">
        <f>D59*E59</f>
        <v>6</v>
      </c>
      <c r="L59" s="153">
        <f>F59*K59</f>
        <v>720</v>
      </c>
      <c r="M59"/>
      <c r="N59"/>
      <c r="O59"/>
      <c r="P59"/>
      <c r="Q59"/>
      <c r="R59"/>
      <c r="S59"/>
      <c r="T59"/>
      <c r="U59"/>
      <c r="V59"/>
      <c r="W59" s="177" t="str">
        <f t="shared" si="32"/>
        <v xml:space="preserve"> </v>
      </c>
      <c r="X59" s="177" t="str">
        <f t="shared" si="33"/>
        <v xml:space="preserve"> </v>
      </c>
      <c r="Y59" s="177">
        <f t="shared" si="34"/>
        <v>6</v>
      </c>
      <c r="Z59" s="177" t="str">
        <f t="shared" si="35"/>
        <v xml:space="preserve"> </v>
      </c>
      <c r="AA59" s="177" t="str">
        <f t="shared" si="36"/>
        <v xml:space="preserve"> </v>
      </c>
    </row>
    <row r="60" spans="1:28" ht="12.75" customHeight="1">
      <c r="A60" s="44"/>
      <c r="B60" s="179" t="s">
        <v>129</v>
      </c>
      <c r="C60" s="46">
        <v>0.85</v>
      </c>
      <c r="D60" s="52">
        <v>2</v>
      </c>
      <c r="E60" s="47">
        <v>3</v>
      </c>
      <c r="F60" s="188">
        <f>Max!$B$4*C60</f>
        <v>136</v>
      </c>
      <c r="G60"/>
      <c r="H60"/>
      <c r="I60"/>
      <c r="J60"/>
      <c r="K60" s="153">
        <f>D60*E60</f>
        <v>6</v>
      </c>
      <c r="L60" s="153">
        <f>F60*K60</f>
        <v>816</v>
      </c>
      <c r="M60"/>
      <c r="N60"/>
      <c r="O60"/>
      <c r="P60"/>
      <c r="Q60"/>
      <c r="R60"/>
      <c r="S60"/>
      <c r="T60"/>
      <c r="U60"/>
      <c r="V60"/>
      <c r="W60" s="177" t="str">
        <f t="shared" si="32"/>
        <v xml:space="preserve"> </v>
      </c>
      <c r="X60" s="177" t="str">
        <f t="shared" si="33"/>
        <v xml:space="preserve"> </v>
      </c>
      <c r="Y60" s="177" t="str">
        <f t="shared" si="34"/>
        <v xml:space="preserve"> </v>
      </c>
      <c r="Z60" s="177">
        <f t="shared" si="35"/>
        <v>6</v>
      </c>
      <c r="AA60" s="177" t="str">
        <f t="shared" si="36"/>
        <v xml:space="preserve"> </v>
      </c>
    </row>
    <row r="61" spans="1:28" ht="12.75" customHeight="1">
      <c r="A61">
        <v>4</v>
      </c>
      <c r="B61" t="s">
        <v>33</v>
      </c>
      <c r="C61"/>
      <c r="D61">
        <v>4</v>
      </c>
      <c r="E61">
        <v>5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8" ht="12.75" customHeight="1">
      <c r="A62">
        <v>5</v>
      </c>
      <c r="B62" t="s">
        <v>70</v>
      </c>
      <c r="C62"/>
      <c r="D62">
        <v>5</v>
      </c>
      <c r="E62">
        <v>5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spans="1:28" ht="12.75" customHeight="1">
      <c r="A63">
        <v>6</v>
      </c>
      <c r="B63" t="s">
        <v>72</v>
      </c>
      <c r="C63"/>
      <c r="D63">
        <v>8</v>
      </c>
      <c r="E63">
        <v>4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spans="1:28" s="154" customFormat="1" ht="12.75" customHeight="1">
      <c r="G64" s="154">
        <f t="shared" ref="G64:L64" si="37">SUM(G7:G63)</f>
        <v>52</v>
      </c>
      <c r="H64" s="154">
        <f t="shared" si="37"/>
        <v>6020</v>
      </c>
      <c r="I64" s="154">
        <f t="shared" si="37"/>
        <v>105</v>
      </c>
      <c r="J64" s="154">
        <f t="shared" si="37"/>
        <v>6069</v>
      </c>
      <c r="K64" s="154">
        <f t="shared" si="37"/>
        <v>61</v>
      </c>
      <c r="L64" s="154">
        <f t="shared" si="37"/>
        <v>6528</v>
      </c>
      <c r="M64" s="154">
        <f t="shared" ref="M64:AA64" si="38">SUM(M7:M63)</f>
        <v>18</v>
      </c>
      <c r="N64" s="154">
        <f t="shared" si="38"/>
        <v>6</v>
      </c>
      <c r="O64" s="154">
        <f t="shared" si="38"/>
        <v>20</v>
      </c>
      <c r="P64" s="154">
        <f t="shared" si="38"/>
        <v>0</v>
      </c>
      <c r="Q64" s="154">
        <f t="shared" si="38"/>
        <v>0</v>
      </c>
      <c r="R64" s="154">
        <f t="shared" si="38"/>
        <v>15</v>
      </c>
      <c r="S64" s="154">
        <f t="shared" si="38"/>
        <v>16</v>
      </c>
      <c r="T64" s="154">
        <f t="shared" si="38"/>
        <v>62</v>
      </c>
      <c r="U64" s="154">
        <f t="shared" si="38"/>
        <v>12</v>
      </c>
      <c r="V64" s="154">
        <f t="shared" si="38"/>
        <v>0</v>
      </c>
      <c r="W64" s="154">
        <f t="shared" si="38"/>
        <v>12</v>
      </c>
      <c r="X64" s="154">
        <f t="shared" si="38"/>
        <v>17</v>
      </c>
      <c r="Y64" s="154">
        <f t="shared" si="38"/>
        <v>26</v>
      </c>
      <c r="Z64" s="154">
        <f t="shared" si="38"/>
        <v>6</v>
      </c>
      <c r="AA64" s="154">
        <f t="shared" si="38"/>
        <v>0</v>
      </c>
      <c r="AB64"/>
    </row>
    <row r="65" spans="1:27" ht="12.75" customHeight="1">
      <c r="A65" t="s">
        <v>19</v>
      </c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spans="1:27" ht="12.75" customHeight="1">
      <c r="A66" t="s">
        <v>11</v>
      </c>
      <c r="B66"/>
      <c r="C66" t="s">
        <v>12</v>
      </c>
      <c r="D66" t="s">
        <v>13</v>
      </c>
      <c r="E66" t="s">
        <v>14</v>
      </c>
      <c r="F66" t="s">
        <v>15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spans="1:27" ht="12.75" customHeight="1">
      <c r="A67" s="118">
        <v>1</v>
      </c>
      <c r="B67" s="119" t="s">
        <v>2</v>
      </c>
      <c r="C67" s="120">
        <v>0.5</v>
      </c>
      <c r="D67" s="121">
        <v>5</v>
      </c>
      <c r="E67" s="122">
        <v>1</v>
      </c>
      <c r="F67" s="191">
        <f>Max!$B$2*C67</f>
        <v>100</v>
      </c>
      <c r="G67" s="189">
        <f>D67*E67</f>
        <v>5</v>
      </c>
      <c r="H67" s="148">
        <f>F67*G67</f>
        <v>500</v>
      </c>
      <c r="I67"/>
      <c r="J67"/>
      <c r="K67"/>
      <c r="L67"/>
      <c r="M67" s="175">
        <f>IF(ISNUMBER(SEARCH("squat",$B67)),IF($C67&gt;=0.5,IF($C67&lt;0.6,$D67*$E67," ")," ")," ")</f>
        <v>5</v>
      </c>
      <c r="N67" s="175" t="str">
        <f>IF(ISNUMBER(SEARCH("squat",$B67)),IF($C67&gt;=0.6,IF($C67&lt;0.7,$D67*$E67," ")," ")," ")</f>
        <v xml:space="preserve"> </v>
      </c>
      <c r="O67" s="175" t="str">
        <f>IF(ISNUMBER(SEARCH("squat",$B67)),IF($C67&gt;=0.7,IF($C67&lt;0.8,$D67*$E67," ")," ")," ")</f>
        <v xml:space="preserve"> </v>
      </c>
      <c r="P67" s="175" t="str">
        <f>IF(ISNUMBER(SEARCH("squat",$B67)),IF($C67&gt;=0.8,IF($C67&lt;0.9,$D67*$E67," ")," ")," ")</f>
        <v xml:space="preserve"> </v>
      </c>
      <c r="Q67" s="175" t="str">
        <f>IF(ISNUMBER(SEARCH("squat",$B67)),IF($C67&gt;=0.9,$D67*$E67," ")," ")</f>
        <v xml:space="preserve"> </v>
      </c>
      <c r="R67" t="str">
        <f>IF(ISNUMBER(SEARCH("bench",$B67)),IF($C67&gt;=0.5,IF($C67&lt;0.6,$D67*$E67," ")," ")," ")</f>
        <v xml:space="preserve"> </v>
      </c>
      <c r="S67" t="str">
        <f>IF(ISNUMBER(SEARCH("bench",$B67)),IF($C67&gt;=0.6,IF($C67&lt;0.7,$D67*$E67," ")," ")," ")</f>
        <v xml:space="preserve"> </v>
      </c>
      <c r="T67" t="str">
        <f>IF(ISNUMBER(SEARCH("bench",$B67)),IF($C67&gt;=0.7,IF($C67&lt;0.8,$D67*$E67," ")," ")," ")</f>
        <v xml:space="preserve"> </v>
      </c>
      <c r="U67" t="str">
        <f>IF(ISNUMBER(SEARCH("bench",$B67)),IF($C67&gt;=0.8,IF($C67&lt;0.9,$D67*$E67," ")," ")," ")</f>
        <v xml:space="preserve"> </v>
      </c>
      <c r="V67" t="str">
        <f>IF(ISNUMBER(SEARCH("bench",$B67)),IF($C67&gt;=0.9,$D67*$E67," ")," ")</f>
        <v xml:space="preserve"> </v>
      </c>
      <c r="W67"/>
      <c r="X67"/>
      <c r="Y67"/>
      <c r="Z67"/>
      <c r="AA67"/>
    </row>
    <row r="68" spans="1:27" ht="12.75" customHeight="1">
      <c r="A68" s="118"/>
      <c r="B68" s="183" t="s">
        <v>2</v>
      </c>
      <c r="C68" s="120">
        <v>0.6</v>
      </c>
      <c r="D68" s="121">
        <v>4</v>
      </c>
      <c r="E68" s="122">
        <v>1</v>
      </c>
      <c r="F68" s="191">
        <f>Max!$B$2*C68</f>
        <v>120</v>
      </c>
      <c r="G68" s="189">
        <f>D68*E68</f>
        <v>4</v>
      </c>
      <c r="H68" s="148">
        <f>F68*G68</f>
        <v>480</v>
      </c>
      <c r="I68"/>
      <c r="J68"/>
      <c r="K68"/>
      <c r="L68"/>
      <c r="M68" s="175" t="str">
        <f t="shared" ref="M68:M75" si="39">IF(ISNUMBER(SEARCH("squat",$B68)),IF($C68&gt;=0.5,IF($C68&lt;0.6,$D68*$E68," ")," ")," ")</f>
        <v xml:space="preserve"> </v>
      </c>
      <c r="N68" s="175">
        <f t="shared" ref="N68:N75" si="40">IF(ISNUMBER(SEARCH("squat",$B68)),IF($C68&gt;=0.6,IF($C68&lt;0.7,$D68*$E68," ")," ")," ")</f>
        <v>4</v>
      </c>
      <c r="O68" s="175" t="str">
        <f t="shared" ref="O68:O75" si="41">IF(ISNUMBER(SEARCH("squat",$B68)),IF($C68&gt;=0.7,IF($C68&lt;0.8,$D68*$E68," ")," ")," ")</f>
        <v xml:space="preserve"> </v>
      </c>
      <c r="P68" s="175" t="str">
        <f t="shared" ref="P68:P75" si="42">IF(ISNUMBER(SEARCH("squat",$B68)),IF($C68&gt;=0.8,IF($C68&lt;0.9,$D68*$E68," ")," ")," ")</f>
        <v xml:space="preserve"> </v>
      </c>
      <c r="Q68" s="175" t="str">
        <f t="shared" ref="Q68:Q75" si="43">IF(ISNUMBER(SEARCH("squat",$B68)),IF($C68&gt;=0.9,$D68*$E68," ")," ")</f>
        <v xml:space="preserve"> </v>
      </c>
      <c r="R68" t="str">
        <f t="shared" ref="R68:R75" si="44">IF(ISNUMBER(SEARCH("bench",$B68)),IF($C68&gt;=0.5,IF($C68&lt;0.6,$D68*$E68," ")," ")," ")</f>
        <v xml:space="preserve"> </v>
      </c>
      <c r="S68" t="str">
        <f t="shared" ref="S68:S75" si="45">IF(ISNUMBER(SEARCH("bench",$B68)),IF($C68&gt;=0.6,IF($C68&lt;0.7,$D68*$E68," ")," ")," ")</f>
        <v xml:space="preserve"> </v>
      </c>
      <c r="T68" t="str">
        <f t="shared" ref="T68:T75" si="46">IF(ISNUMBER(SEARCH("bench",$B68)),IF($C68&gt;=0.7,IF($C68&lt;0.8,$D68*$E68," ")," ")," ")</f>
        <v xml:space="preserve"> </v>
      </c>
      <c r="U68" t="str">
        <f t="shared" ref="U68:U75" si="47">IF(ISNUMBER(SEARCH("bench",$B68)),IF($C68&gt;=0.8,IF($C68&lt;0.9,$D68*$E68," ")," ")," ")</f>
        <v xml:space="preserve"> </v>
      </c>
      <c r="V68" t="str">
        <f t="shared" ref="V68:V75" si="48">IF(ISNUMBER(SEARCH("bench",$B68)),IF($C68&gt;=0.9,$D68*$E68," ")," ")</f>
        <v xml:space="preserve"> </v>
      </c>
      <c r="W68"/>
      <c r="X68"/>
      <c r="Y68"/>
      <c r="Z68"/>
      <c r="AA68"/>
    </row>
    <row r="69" spans="1:27" ht="12.75" customHeight="1">
      <c r="A69" s="118"/>
      <c r="B69" s="183" t="s">
        <v>2</v>
      </c>
      <c r="C69" s="120">
        <v>0.7</v>
      </c>
      <c r="D69" s="121">
        <v>3</v>
      </c>
      <c r="E69" s="122">
        <v>1</v>
      </c>
      <c r="F69" s="191">
        <f>Max!$B$2*C69</f>
        <v>140</v>
      </c>
      <c r="G69" s="189">
        <f>D69*E69</f>
        <v>3</v>
      </c>
      <c r="H69" s="148">
        <f>F69*G69</f>
        <v>420</v>
      </c>
      <c r="I69"/>
      <c r="J69"/>
      <c r="K69"/>
      <c r="L69"/>
      <c r="M69" s="175" t="str">
        <f t="shared" si="39"/>
        <v xml:space="preserve"> </v>
      </c>
      <c r="N69" s="175" t="str">
        <f t="shared" si="40"/>
        <v xml:space="preserve"> </v>
      </c>
      <c r="O69" s="175">
        <f t="shared" si="41"/>
        <v>3</v>
      </c>
      <c r="P69" s="175" t="str">
        <f t="shared" si="42"/>
        <v xml:space="preserve"> </v>
      </c>
      <c r="Q69" s="175" t="str">
        <f t="shared" si="43"/>
        <v xml:space="preserve"> </v>
      </c>
      <c r="R69" t="str">
        <f t="shared" si="44"/>
        <v xml:space="preserve"> </v>
      </c>
      <c r="S69" t="str">
        <f t="shared" si="45"/>
        <v xml:space="preserve"> </v>
      </c>
      <c r="T69" t="str">
        <f t="shared" si="46"/>
        <v xml:space="preserve"> </v>
      </c>
      <c r="U69" t="str">
        <f t="shared" si="47"/>
        <v xml:space="preserve"> </v>
      </c>
      <c r="V69" t="str">
        <f t="shared" si="48"/>
        <v xml:space="preserve"> </v>
      </c>
      <c r="W69"/>
      <c r="X69"/>
      <c r="Y69"/>
      <c r="Z69"/>
      <c r="AA69"/>
    </row>
    <row r="70" spans="1:27" ht="12.75" customHeight="1">
      <c r="A70" s="118"/>
      <c r="B70" s="183" t="s">
        <v>2</v>
      </c>
      <c r="C70" s="120">
        <v>0.75</v>
      </c>
      <c r="D70" s="121">
        <v>3</v>
      </c>
      <c r="E70" s="122">
        <v>1</v>
      </c>
      <c r="F70" s="191">
        <f>Max!$B$2*C70</f>
        <v>150</v>
      </c>
      <c r="G70" s="189">
        <f>D70*E70</f>
        <v>3</v>
      </c>
      <c r="H70" s="148">
        <f>F70*G70</f>
        <v>450</v>
      </c>
      <c r="I70"/>
      <c r="J70"/>
      <c r="K70"/>
      <c r="L70"/>
      <c r="M70" s="175" t="str">
        <f t="shared" si="39"/>
        <v xml:space="preserve"> </v>
      </c>
      <c r="N70" s="175" t="str">
        <f t="shared" si="40"/>
        <v xml:space="preserve"> </v>
      </c>
      <c r="O70" s="175">
        <f t="shared" si="41"/>
        <v>3</v>
      </c>
      <c r="P70" s="175" t="str">
        <f t="shared" si="42"/>
        <v xml:space="preserve"> </v>
      </c>
      <c r="Q70" s="175" t="str">
        <f t="shared" si="43"/>
        <v xml:space="preserve"> </v>
      </c>
      <c r="R70" t="str">
        <f t="shared" si="44"/>
        <v xml:space="preserve"> </v>
      </c>
      <c r="S70" t="str">
        <f t="shared" si="45"/>
        <v xml:space="preserve"> </v>
      </c>
      <c r="T70" t="str">
        <f t="shared" si="46"/>
        <v xml:space="preserve"> </v>
      </c>
      <c r="U70" t="str">
        <f t="shared" si="47"/>
        <v xml:space="preserve"> </v>
      </c>
      <c r="V70" t="str">
        <f t="shared" si="48"/>
        <v xml:space="preserve"> </v>
      </c>
      <c r="W70"/>
      <c r="X70"/>
      <c r="Y70"/>
      <c r="Z70"/>
      <c r="AA70"/>
    </row>
    <row r="71" spans="1:27" ht="12.75" customHeight="1">
      <c r="A71" s="118"/>
      <c r="B71" s="183" t="s">
        <v>2</v>
      </c>
      <c r="C71" s="120">
        <v>0.8</v>
      </c>
      <c r="D71" s="121">
        <v>2</v>
      </c>
      <c r="E71" s="122">
        <v>5</v>
      </c>
      <c r="F71" s="191">
        <f>Max!$B$2*C71</f>
        <v>160</v>
      </c>
      <c r="G71" s="189">
        <f>D71*E71</f>
        <v>10</v>
      </c>
      <c r="H71" s="148">
        <f>F71*G71</f>
        <v>1600</v>
      </c>
      <c r="I71"/>
      <c r="J71"/>
      <c r="K71"/>
      <c r="L71"/>
      <c r="M71" s="175" t="str">
        <f t="shared" si="39"/>
        <v xml:space="preserve"> </v>
      </c>
      <c r="N71" s="175" t="str">
        <f t="shared" si="40"/>
        <v xml:space="preserve"> </v>
      </c>
      <c r="O71" s="175" t="str">
        <f t="shared" si="41"/>
        <v xml:space="preserve"> </v>
      </c>
      <c r="P71" s="175">
        <f t="shared" si="42"/>
        <v>10</v>
      </c>
      <c r="Q71" s="175" t="str">
        <f t="shared" si="43"/>
        <v xml:space="preserve"> </v>
      </c>
      <c r="R71" t="str">
        <f t="shared" si="44"/>
        <v xml:space="preserve"> </v>
      </c>
      <c r="S71" t="str">
        <f t="shared" si="45"/>
        <v xml:space="preserve"> </v>
      </c>
      <c r="T71" t="str">
        <f t="shared" si="46"/>
        <v xml:space="preserve"> </v>
      </c>
      <c r="U71" t="str">
        <f t="shared" si="47"/>
        <v xml:space="preserve"> </v>
      </c>
      <c r="V71" t="str">
        <f t="shared" si="48"/>
        <v xml:space="preserve"> </v>
      </c>
      <c r="W71"/>
      <c r="X71"/>
      <c r="Y71"/>
      <c r="Z71"/>
      <c r="AA71"/>
    </row>
    <row r="72" spans="1:27" ht="12.75" customHeight="1">
      <c r="A72" s="123">
        <v>2</v>
      </c>
      <c r="B72" s="124" t="s">
        <v>16</v>
      </c>
      <c r="C72" s="125">
        <v>0.5</v>
      </c>
      <c r="D72" s="126">
        <v>5</v>
      </c>
      <c r="E72" s="127">
        <v>1</v>
      </c>
      <c r="F72" s="192">
        <f>Max!$B$3*C72</f>
        <v>42.5</v>
      </c>
      <c r="G72"/>
      <c r="H72"/>
      <c r="I72" s="150">
        <f>D72*E72</f>
        <v>5</v>
      </c>
      <c r="J72" s="150">
        <f>F72*I72</f>
        <v>212.5</v>
      </c>
      <c r="K72"/>
      <c r="L72"/>
      <c r="M72" t="str">
        <f t="shared" si="39"/>
        <v xml:space="preserve"> </v>
      </c>
      <c r="N72" t="str">
        <f t="shared" si="40"/>
        <v xml:space="preserve"> </v>
      </c>
      <c r="O72" t="str">
        <f t="shared" si="41"/>
        <v xml:space="preserve"> </v>
      </c>
      <c r="P72" t="str">
        <f t="shared" si="42"/>
        <v xml:space="preserve"> </v>
      </c>
      <c r="Q72" t="str">
        <f t="shared" si="43"/>
        <v xml:space="preserve"> </v>
      </c>
      <c r="R72" s="176">
        <f t="shared" si="44"/>
        <v>5</v>
      </c>
      <c r="S72" s="176" t="str">
        <f t="shared" si="45"/>
        <v xml:space="preserve"> </v>
      </c>
      <c r="T72" s="176" t="str">
        <f t="shared" si="46"/>
        <v xml:space="preserve"> </v>
      </c>
      <c r="U72" s="176" t="str">
        <f t="shared" si="47"/>
        <v xml:space="preserve"> </v>
      </c>
      <c r="V72" s="176" t="str">
        <f t="shared" si="48"/>
        <v xml:space="preserve"> </v>
      </c>
      <c r="W72"/>
      <c r="X72"/>
      <c r="Y72"/>
      <c r="Z72"/>
      <c r="AA72"/>
    </row>
    <row r="73" spans="1:27" ht="12.75" customHeight="1">
      <c r="A73" s="123"/>
      <c r="B73" s="180" t="s">
        <v>16</v>
      </c>
      <c r="C73" s="125">
        <v>0.6</v>
      </c>
      <c r="D73" s="126">
        <v>4</v>
      </c>
      <c r="E73" s="127">
        <v>1</v>
      </c>
      <c r="F73" s="192">
        <f>Max!$B$3*C73</f>
        <v>51</v>
      </c>
      <c r="G73"/>
      <c r="H73"/>
      <c r="I73" s="150">
        <f>D73*E73</f>
        <v>4</v>
      </c>
      <c r="J73" s="150">
        <f>F73*I73</f>
        <v>204</v>
      </c>
      <c r="K73"/>
      <c r="L73"/>
      <c r="M73" t="str">
        <f t="shared" si="39"/>
        <v xml:space="preserve"> </v>
      </c>
      <c r="N73" t="str">
        <f t="shared" si="40"/>
        <v xml:space="preserve"> </v>
      </c>
      <c r="O73" t="str">
        <f t="shared" si="41"/>
        <v xml:space="preserve"> </v>
      </c>
      <c r="P73" t="str">
        <f t="shared" si="42"/>
        <v xml:space="preserve"> </v>
      </c>
      <c r="Q73" t="str">
        <f t="shared" si="43"/>
        <v xml:space="preserve"> </v>
      </c>
      <c r="R73" s="176" t="str">
        <f t="shared" si="44"/>
        <v xml:space="preserve"> </v>
      </c>
      <c r="S73" s="176">
        <f t="shared" si="45"/>
        <v>4</v>
      </c>
      <c r="T73" s="176" t="str">
        <f t="shared" si="46"/>
        <v xml:space="preserve"> </v>
      </c>
      <c r="U73" s="176" t="str">
        <f t="shared" si="47"/>
        <v xml:space="preserve"> </v>
      </c>
      <c r="V73" s="176" t="str">
        <f t="shared" si="48"/>
        <v xml:space="preserve"> </v>
      </c>
      <c r="W73"/>
      <c r="X73"/>
      <c r="Y73"/>
      <c r="Z73"/>
      <c r="AA73"/>
    </row>
    <row r="74" spans="1:27" ht="12.75" customHeight="1">
      <c r="A74" s="123"/>
      <c r="B74" s="180" t="s">
        <v>16</v>
      </c>
      <c r="C74" s="125">
        <v>0.7</v>
      </c>
      <c r="D74" s="126">
        <v>3</v>
      </c>
      <c r="E74" s="127">
        <v>1</v>
      </c>
      <c r="F74" s="192">
        <f>Max!$B$3*C74</f>
        <v>59.499999999999993</v>
      </c>
      <c r="G74"/>
      <c r="H74"/>
      <c r="I74" s="150">
        <f>D74*E74</f>
        <v>3</v>
      </c>
      <c r="J74" s="150">
        <f>F74*I74</f>
        <v>178.49999999999997</v>
      </c>
      <c r="K74"/>
      <c r="L74"/>
      <c r="M74" t="str">
        <f t="shared" si="39"/>
        <v xml:space="preserve"> </v>
      </c>
      <c r="N74" t="str">
        <f t="shared" si="40"/>
        <v xml:space="preserve"> </v>
      </c>
      <c r="O74" t="str">
        <f t="shared" si="41"/>
        <v xml:space="preserve"> </v>
      </c>
      <c r="P74" t="str">
        <f t="shared" si="42"/>
        <v xml:space="preserve"> </v>
      </c>
      <c r="Q74" t="str">
        <f t="shared" si="43"/>
        <v xml:space="preserve"> </v>
      </c>
      <c r="R74" s="176" t="str">
        <f t="shared" si="44"/>
        <v xml:space="preserve"> </v>
      </c>
      <c r="S74" s="176" t="str">
        <f t="shared" si="45"/>
        <v xml:space="preserve"> </v>
      </c>
      <c r="T74" s="176">
        <f t="shared" si="46"/>
        <v>3</v>
      </c>
      <c r="U74" s="176" t="str">
        <f t="shared" si="47"/>
        <v xml:space="preserve"> </v>
      </c>
      <c r="V74" s="176" t="str">
        <f t="shared" si="48"/>
        <v xml:space="preserve"> </v>
      </c>
      <c r="W74"/>
      <c r="X74"/>
      <c r="Y74"/>
      <c r="Z74"/>
      <c r="AA74"/>
    </row>
    <row r="75" spans="1:27" ht="12.75" customHeight="1">
      <c r="A75" s="123"/>
      <c r="B75" s="180" t="s">
        <v>16</v>
      </c>
      <c r="C75" s="125">
        <v>0.8</v>
      </c>
      <c r="D75" s="126">
        <v>2</v>
      </c>
      <c r="E75" s="127">
        <v>5</v>
      </c>
      <c r="F75" s="192">
        <f>Max!$B$3*C75</f>
        <v>68</v>
      </c>
      <c r="G75"/>
      <c r="H75"/>
      <c r="I75" s="150">
        <f>D75*E75</f>
        <v>10</v>
      </c>
      <c r="J75" s="150">
        <f>F75*I75</f>
        <v>680</v>
      </c>
      <c r="K75"/>
      <c r="L75"/>
      <c r="M75" t="str">
        <f t="shared" si="39"/>
        <v xml:space="preserve"> </v>
      </c>
      <c r="N75" t="str">
        <f t="shared" si="40"/>
        <v xml:space="preserve"> </v>
      </c>
      <c r="O75" t="str">
        <f t="shared" si="41"/>
        <v xml:space="preserve"> </v>
      </c>
      <c r="P75" t="str">
        <f t="shared" si="42"/>
        <v xml:space="preserve"> </v>
      </c>
      <c r="Q75" t="str">
        <f t="shared" si="43"/>
        <v xml:space="preserve"> </v>
      </c>
      <c r="R75" s="176" t="str">
        <f t="shared" si="44"/>
        <v xml:space="preserve"> </v>
      </c>
      <c r="S75" s="176" t="str">
        <f t="shared" si="45"/>
        <v xml:space="preserve"> </v>
      </c>
      <c r="T75" s="176" t="str">
        <f t="shared" si="46"/>
        <v xml:space="preserve"> </v>
      </c>
      <c r="U75" s="176">
        <f t="shared" si="47"/>
        <v>10</v>
      </c>
      <c r="V75" s="176" t="str">
        <f t="shared" si="48"/>
        <v xml:space="preserve"> </v>
      </c>
      <c r="W75"/>
      <c r="X75"/>
      <c r="Y75"/>
      <c r="Z75"/>
      <c r="AA75"/>
    </row>
    <row r="76" spans="1:27" ht="12.75" customHeight="1">
      <c r="A76">
        <v>3</v>
      </c>
      <c r="B76" t="s">
        <v>71</v>
      </c>
      <c r="C76"/>
      <c r="D76">
        <v>6</v>
      </c>
      <c r="E76">
        <v>5</v>
      </c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 customHeight="1">
      <c r="A77">
        <v>4</v>
      </c>
      <c r="B77" t="s">
        <v>66</v>
      </c>
      <c r="C77"/>
      <c r="D77">
        <v>8</v>
      </c>
      <c r="E77">
        <v>4</v>
      </c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1:27" ht="12.75" customHeight="1">
      <c r="A78">
        <v>5</v>
      </c>
      <c r="B78" t="s">
        <v>69</v>
      </c>
      <c r="C78"/>
      <c r="D78">
        <v>8</v>
      </c>
      <c r="E78">
        <v>4</v>
      </c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spans="1:27" ht="12.75" customHeight="1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 customHeight="1">
      <c r="A80" t="s">
        <v>17</v>
      </c>
      <c r="B80"/>
      <c r="C80" t="s">
        <v>12</v>
      </c>
      <c r="D80" t="s">
        <v>13</v>
      </c>
      <c r="E80" t="s">
        <v>14</v>
      </c>
      <c r="F80" t="s">
        <v>15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spans="1:27" ht="12.75" customHeight="1">
      <c r="A81" s="26">
        <v>1</v>
      </c>
      <c r="B81" s="117" t="s">
        <v>127</v>
      </c>
      <c r="C81" s="28">
        <v>0.5</v>
      </c>
      <c r="D81" s="30">
        <v>3</v>
      </c>
      <c r="E81" s="29">
        <v>1</v>
      </c>
      <c r="F81" s="185">
        <f>Max!$B$3*C81</f>
        <v>42.5</v>
      </c>
      <c r="G81"/>
      <c r="H81"/>
      <c r="I81" s="150">
        <f>D81*E81</f>
        <v>3</v>
      </c>
      <c r="J81" s="150">
        <f>F81*I81</f>
        <v>127.5</v>
      </c>
      <c r="K81"/>
      <c r="L81"/>
      <c r="M81"/>
      <c r="N81"/>
      <c r="O81"/>
      <c r="P81"/>
      <c r="Q81"/>
      <c r="R81" s="176">
        <f>IF(ISNUMBER(SEARCH("bench",$B81)),IF($C81&gt;=0.5,IF($C81&lt;0.6,$D81*$E81," ")," ")," ")</f>
        <v>3</v>
      </c>
      <c r="S81" s="176" t="str">
        <f>IF(ISNUMBER(SEARCH("bench",$B81)),IF($C81&gt;=0.6,IF($C81&lt;0.7,$D81*$E81," ")," ")," ")</f>
        <v xml:space="preserve"> </v>
      </c>
      <c r="T81" s="176" t="str">
        <f>IF(ISNUMBER(SEARCH("bench",$B81)),IF($C81&gt;=0.7,IF($C81&lt;0.8,$D81*$E81," ")," ")," ")</f>
        <v xml:space="preserve"> </v>
      </c>
      <c r="U81" s="176" t="str">
        <f>IF(ISNUMBER(SEARCH("bench",$B81)),IF($C81&gt;=0.8,IF($C81&lt;0.9,$D81*$E81," ")," ")," ")</f>
        <v xml:space="preserve"> </v>
      </c>
      <c r="V81" s="176" t="str">
        <f>IF(ISNUMBER(SEARCH("bench",$B81)),IF($C81&gt;=0.9,$D81*$E81," ")," ")</f>
        <v xml:space="preserve"> </v>
      </c>
      <c r="W81" t="str">
        <f>IF(ISNUMBER(SEARCH("deadlift",$B81)),IF($C81&gt;=0.5,IF($C81&lt;0.6,$D81*$E81," ")," ")," ")</f>
        <v xml:space="preserve"> </v>
      </c>
      <c r="X81" t="str">
        <f>IF(ISNUMBER(SEARCH("deadlift",$B81)),IF($C81&gt;=0.6,IF($C81&lt;0.7,$D81*$E81," ")," ")," ")</f>
        <v xml:space="preserve"> </v>
      </c>
      <c r="Y81" t="str">
        <f>IF(ISNUMBER(SEARCH("deadlift",$B81)),IF($C81&gt;=0.7,IF($C81&lt;0.8,$D81*$E81," ")," ")," ")</f>
        <v xml:space="preserve"> </v>
      </c>
      <c r="Z81" t="str">
        <f>IF(ISNUMBER(SEARCH("deadlift",$B81)),IF($C81&gt;=0.8,IF($C81&lt;0.9,$D81*$E81," ")," ")," ")</f>
        <v xml:space="preserve"> </v>
      </c>
      <c r="AA81" t="str">
        <f>IF(ISNUMBER(SEARCH("deadlift",$B81)),IF($C81&gt;=0.9,$D81*$E81," ")," ")</f>
        <v xml:space="preserve"> </v>
      </c>
    </row>
    <row r="82" spans="1:27" ht="12.75" customHeight="1">
      <c r="A82" s="26"/>
      <c r="B82" s="174" t="s">
        <v>127</v>
      </c>
      <c r="C82" s="28">
        <v>0.6</v>
      </c>
      <c r="D82" s="30">
        <v>3</v>
      </c>
      <c r="E82" s="29">
        <v>1</v>
      </c>
      <c r="F82" s="185">
        <f>Max!$B$3*C82</f>
        <v>51</v>
      </c>
      <c r="G82"/>
      <c r="H82"/>
      <c r="I82" s="150">
        <f>D82*E82</f>
        <v>3</v>
      </c>
      <c r="J82" s="150">
        <f>F82*I82</f>
        <v>153</v>
      </c>
      <c r="K82"/>
      <c r="L82"/>
      <c r="M82"/>
      <c r="N82"/>
      <c r="O82"/>
      <c r="P82"/>
      <c r="Q82"/>
      <c r="R82" s="176" t="str">
        <f t="shared" ref="R82:R87" si="49">IF(ISNUMBER(SEARCH("bench",$B82)),IF($C82&gt;=0.5,IF($C82&lt;0.6,$D82*$E82," ")," ")," ")</f>
        <v xml:space="preserve"> </v>
      </c>
      <c r="S82" s="176">
        <f t="shared" ref="S82:S87" si="50">IF(ISNUMBER(SEARCH("bench",$B82)),IF($C82&gt;=0.6,IF($C82&lt;0.7,$D82*$E82," ")," ")," ")</f>
        <v>3</v>
      </c>
      <c r="T82" s="176" t="str">
        <f t="shared" ref="T82:T87" si="51">IF(ISNUMBER(SEARCH("bench",$B82)),IF($C82&gt;=0.7,IF($C82&lt;0.8,$D82*$E82," ")," ")," ")</f>
        <v xml:space="preserve"> </v>
      </c>
      <c r="U82" s="176" t="str">
        <f t="shared" ref="U82:U87" si="52">IF(ISNUMBER(SEARCH("bench",$B82)),IF($C82&gt;=0.8,IF($C82&lt;0.9,$D82*$E82," ")," ")," ")</f>
        <v xml:space="preserve"> </v>
      </c>
      <c r="V82" s="176" t="str">
        <f t="shared" ref="V82:V87" si="53">IF(ISNUMBER(SEARCH("bench",$B82)),IF($C82&gt;=0.9,$D82*$E82," ")," ")</f>
        <v xml:space="preserve"> </v>
      </c>
      <c r="W82" t="str">
        <f t="shared" ref="W82:W87" si="54">IF(ISNUMBER(SEARCH("deadlift",$B82)),IF($C82&gt;=0.5,IF($C82&lt;0.6,$D82*$E82," ")," ")," ")</f>
        <v xml:space="preserve"> </v>
      </c>
      <c r="X82" t="str">
        <f t="shared" ref="X82:X87" si="55">IF(ISNUMBER(SEARCH("deadlift",$B82)),IF($C82&gt;=0.6,IF($C82&lt;0.7,$D82*$E82," ")," ")," ")</f>
        <v xml:space="preserve"> </v>
      </c>
      <c r="Y82" t="str">
        <f t="shared" ref="Y82:Y87" si="56">IF(ISNUMBER(SEARCH("deadlift",$B82)),IF($C82&gt;=0.7,IF($C82&lt;0.8,$D82*$E82," ")," ")," ")</f>
        <v xml:space="preserve"> </v>
      </c>
      <c r="Z82" t="str">
        <f t="shared" ref="Z82:Z87" si="57">IF(ISNUMBER(SEARCH("deadlift",$B82)),IF($C82&gt;=0.8,IF($C82&lt;0.9,$D82*$E82," ")," ")," ")</f>
        <v xml:space="preserve"> </v>
      </c>
      <c r="AA82" t="str">
        <f t="shared" ref="AA82:AA87" si="58">IF(ISNUMBER(SEARCH("deadlift",$B82)),IF($C82&gt;=0.9,$D82*$E82," ")," ")</f>
        <v xml:space="preserve"> </v>
      </c>
    </row>
    <row r="83" spans="1:27" ht="12.75" customHeight="1">
      <c r="A83" s="26"/>
      <c r="B83" s="174" t="s">
        <v>127</v>
      </c>
      <c r="C83" s="28">
        <v>0.7</v>
      </c>
      <c r="D83" s="30">
        <v>3</v>
      </c>
      <c r="E83" s="29">
        <v>5</v>
      </c>
      <c r="F83" s="185">
        <f>Max!$B$3*C83</f>
        <v>59.499999999999993</v>
      </c>
      <c r="G83"/>
      <c r="H83"/>
      <c r="I83" s="150">
        <f>D83*E83</f>
        <v>15</v>
      </c>
      <c r="J83" s="150">
        <f>F83*I83</f>
        <v>892.49999999999989</v>
      </c>
      <c r="K83"/>
      <c r="L83"/>
      <c r="M83"/>
      <c r="N83"/>
      <c r="O83"/>
      <c r="P83"/>
      <c r="Q83"/>
      <c r="R83" s="176" t="str">
        <f t="shared" si="49"/>
        <v xml:space="preserve"> </v>
      </c>
      <c r="S83" s="176" t="str">
        <f t="shared" si="50"/>
        <v xml:space="preserve"> </v>
      </c>
      <c r="T83" s="176">
        <f t="shared" si="51"/>
        <v>15</v>
      </c>
      <c r="U83" s="176" t="str">
        <f t="shared" si="52"/>
        <v xml:space="preserve"> </v>
      </c>
      <c r="V83" s="176" t="str">
        <f t="shared" si="53"/>
        <v xml:space="preserve"> </v>
      </c>
      <c r="W83" t="str">
        <f t="shared" si="54"/>
        <v xml:space="preserve"> </v>
      </c>
      <c r="X83" t="str">
        <f t="shared" si="55"/>
        <v xml:space="preserve"> </v>
      </c>
      <c r="Y83" t="str">
        <f t="shared" si="56"/>
        <v xml:space="preserve"> </v>
      </c>
      <c r="Z83" t="str">
        <f t="shared" si="57"/>
        <v xml:space="preserve"> </v>
      </c>
      <c r="AA83" t="str">
        <f t="shared" si="58"/>
        <v xml:space="preserve"> </v>
      </c>
    </row>
    <row r="84" spans="1:27" ht="12.75" customHeight="1">
      <c r="A84" s="44">
        <v>2</v>
      </c>
      <c r="B84" s="116" t="s">
        <v>117</v>
      </c>
      <c r="C84" s="46">
        <v>0.5</v>
      </c>
      <c r="D84" s="52">
        <v>3</v>
      </c>
      <c r="E84" s="47">
        <v>1</v>
      </c>
      <c r="F84" s="188">
        <f>Max!$B$4*C84</f>
        <v>80</v>
      </c>
      <c r="G84"/>
      <c r="H84"/>
      <c r="I84"/>
      <c r="J84"/>
      <c r="K84" s="153">
        <f>D84*E84</f>
        <v>3</v>
      </c>
      <c r="L84" s="153">
        <f>F84*K84</f>
        <v>240</v>
      </c>
      <c r="M84"/>
      <c r="N84"/>
      <c r="O84"/>
      <c r="P84"/>
      <c r="Q84"/>
      <c r="R84" t="str">
        <f t="shared" si="49"/>
        <v xml:space="preserve"> </v>
      </c>
      <c r="S84" t="str">
        <f t="shared" si="50"/>
        <v xml:space="preserve"> </v>
      </c>
      <c r="T84" t="str">
        <f t="shared" si="51"/>
        <v xml:space="preserve"> </v>
      </c>
      <c r="U84" t="str">
        <f t="shared" si="52"/>
        <v xml:space="preserve"> </v>
      </c>
      <c r="V84" t="str">
        <f t="shared" si="53"/>
        <v xml:space="preserve"> </v>
      </c>
      <c r="W84" s="177">
        <f t="shared" si="54"/>
        <v>3</v>
      </c>
      <c r="X84" s="177" t="str">
        <f t="shared" si="55"/>
        <v xml:space="preserve"> </v>
      </c>
      <c r="Y84" s="177" t="str">
        <f t="shared" si="56"/>
        <v xml:space="preserve"> </v>
      </c>
      <c r="Z84" s="177" t="str">
        <f t="shared" si="57"/>
        <v xml:space="preserve"> </v>
      </c>
      <c r="AA84" s="177" t="str">
        <f t="shared" si="58"/>
        <v xml:space="preserve"> </v>
      </c>
    </row>
    <row r="85" spans="1:27" ht="12.75" customHeight="1">
      <c r="A85" s="44"/>
      <c r="B85" s="179" t="s">
        <v>117</v>
      </c>
      <c r="C85" s="46">
        <v>0.6</v>
      </c>
      <c r="D85" s="52">
        <v>3</v>
      </c>
      <c r="E85" s="47">
        <v>1</v>
      </c>
      <c r="F85" s="188">
        <f>Max!$B$4*C85</f>
        <v>96</v>
      </c>
      <c r="G85"/>
      <c r="H85"/>
      <c r="I85"/>
      <c r="J85"/>
      <c r="K85" s="153">
        <f>D85*E85</f>
        <v>3</v>
      </c>
      <c r="L85" s="153">
        <f>F85*K85</f>
        <v>288</v>
      </c>
      <c r="M85"/>
      <c r="N85"/>
      <c r="O85"/>
      <c r="P85"/>
      <c r="Q85"/>
      <c r="R85" t="str">
        <f t="shared" si="49"/>
        <v xml:space="preserve"> </v>
      </c>
      <c r="S85" t="str">
        <f t="shared" si="50"/>
        <v xml:space="preserve"> </v>
      </c>
      <c r="T85" t="str">
        <f t="shared" si="51"/>
        <v xml:space="preserve"> </v>
      </c>
      <c r="U85" t="str">
        <f t="shared" si="52"/>
        <v xml:space="preserve"> </v>
      </c>
      <c r="V85" t="str">
        <f t="shared" si="53"/>
        <v xml:space="preserve"> </v>
      </c>
      <c r="W85" s="177" t="str">
        <f t="shared" si="54"/>
        <v xml:space="preserve"> </v>
      </c>
      <c r="X85" s="177">
        <f t="shared" si="55"/>
        <v>3</v>
      </c>
      <c r="Y85" s="177" t="str">
        <f t="shared" si="56"/>
        <v xml:space="preserve"> </v>
      </c>
      <c r="Z85" s="177" t="str">
        <f t="shared" si="57"/>
        <v xml:space="preserve"> </v>
      </c>
      <c r="AA85" s="177" t="str">
        <f t="shared" si="58"/>
        <v xml:space="preserve"> </v>
      </c>
    </row>
    <row r="86" spans="1:27" ht="12.75" customHeight="1">
      <c r="A86" s="44"/>
      <c r="B86" s="179" t="s">
        <v>117</v>
      </c>
      <c r="C86" s="46">
        <v>0.7</v>
      </c>
      <c r="D86" s="52">
        <v>3</v>
      </c>
      <c r="E86" s="47">
        <v>1</v>
      </c>
      <c r="F86" s="188">
        <f>Max!$B$4*C86</f>
        <v>112</v>
      </c>
      <c r="G86"/>
      <c r="H86"/>
      <c r="I86"/>
      <c r="J86"/>
      <c r="K86" s="153">
        <f>D86*E86</f>
        <v>3</v>
      </c>
      <c r="L86" s="153">
        <f>F86*K86</f>
        <v>336</v>
      </c>
      <c r="M86"/>
      <c r="N86"/>
      <c r="O86"/>
      <c r="P86"/>
      <c r="Q86"/>
      <c r="R86" t="str">
        <f t="shared" si="49"/>
        <v xml:space="preserve"> </v>
      </c>
      <c r="S86" t="str">
        <f t="shared" si="50"/>
        <v xml:space="preserve"> </v>
      </c>
      <c r="T86" t="str">
        <f t="shared" si="51"/>
        <v xml:space="preserve"> </v>
      </c>
      <c r="U86" t="str">
        <f t="shared" si="52"/>
        <v xml:space="preserve"> </v>
      </c>
      <c r="V86" t="str">
        <f t="shared" si="53"/>
        <v xml:space="preserve"> </v>
      </c>
      <c r="W86" s="177" t="str">
        <f t="shared" si="54"/>
        <v xml:space="preserve"> </v>
      </c>
      <c r="X86" s="177" t="str">
        <f t="shared" si="55"/>
        <v xml:space="preserve"> </v>
      </c>
      <c r="Y86" s="177">
        <f t="shared" si="56"/>
        <v>3</v>
      </c>
      <c r="Z86" s="177" t="str">
        <f t="shared" si="57"/>
        <v xml:space="preserve"> </v>
      </c>
      <c r="AA86" s="177" t="str">
        <f t="shared" si="58"/>
        <v xml:space="preserve"> </v>
      </c>
    </row>
    <row r="87" spans="1:27" ht="12.75" customHeight="1">
      <c r="A87" s="44"/>
      <c r="B87" s="179" t="s">
        <v>117</v>
      </c>
      <c r="C87" s="46">
        <v>0.75</v>
      </c>
      <c r="D87" s="52">
        <v>2</v>
      </c>
      <c r="E87" s="47">
        <v>5</v>
      </c>
      <c r="F87" s="188">
        <f>Max!$B$4*C87</f>
        <v>120</v>
      </c>
      <c r="G87"/>
      <c r="H87"/>
      <c r="I87"/>
      <c r="J87"/>
      <c r="K87" s="153">
        <f>D87*E87</f>
        <v>10</v>
      </c>
      <c r="L87" s="153">
        <f>F87*K87</f>
        <v>1200</v>
      </c>
      <c r="M87"/>
      <c r="N87"/>
      <c r="O87"/>
      <c r="P87"/>
      <c r="Q87"/>
      <c r="R87" t="str">
        <f t="shared" si="49"/>
        <v xml:space="preserve"> </v>
      </c>
      <c r="S87" t="str">
        <f t="shared" si="50"/>
        <v xml:space="preserve"> </v>
      </c>
      <c r="T87" t="str">
        <f t="shared" si="51"/>
        <v xml:space="preserve"> </v>
      </c>
      <c r="U87" t="str">
        <f t="shared" si="52"/>
        <v xml:space="preserve"> </v>
      </c>
      <c r="V87" t="str">
        <f t="shared" si="53"/>
        <v xml:space="preserve"> </v>
      </c>
      <c r="W87" s="177" t="str">
        <f t="shared" si="54"/>
        <v xml:space="preserve"> </v>
      </c>
      <c r="X87" s="177" t="str">
        <f t="shared" si="55"/>
        <v xml:space="preserve"> </v>
      </c>
      <c r="Y87" s="177">
        <f t="shared" si="56"/>
        <v>10</v>
      </c>
      <c r="Z87" s="177" t="str">
        <f t="shared" si="57"/>
        <v xml:space="preserve"> </v>
      </c>
      <c r="AA87" s="177" t="str">
        <f t="shared" si="58"/>
        <v xml:space="preserve"> </v>
      </c>
    </row>
    <row r="88" spans="1:27" ht="12.75" customHeight="1">
      <c r="A88">
        <v>3</v>
      </c>
      <c r="B88" t="s">
        <v>74</v>
      </c>
      <c r="C88"/>
      <c r="D88">
        <v>6</v>
      </c>
      <c r="E88">
        <v>5</v>
      </c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customHeight="1">
      <c r="A89">
        <v>4</v>
      </c>
      <c r="B89" t="s">
        <v>76</v>
      </c>
      <c r="C89"/>
      <c r="D89">
        <v>6</v>
      </c>
      <c r="E89">
        <v>5</v>
      </c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 spans="1:27" ht="12.75" customHeight="1">
      <c r="A90"/>
      <c r="B90" t="s">
        <v>75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 spans="1:27" ht="12.75" customHeight="1">
      <c r="A91">
        <v>5</v>
      </c>
      <c r="B91" t="s">
        <v>23</v>
      </c>
      <c r="C91"/>
      <c r="D91">
        <v>8</v>
      </c>
      <c r="E91">
        <v>4</v>
      </c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customHeight="1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 spans="1:27" ht="12.75" customHeight="1">
      <c r="A93" t="s">
        <v>18</v>
      </c>
      <c r="B93"/>
      <c r="C93" t="s">
        <v>12</v>
      </c>
      <c r="D93" t="s">
        <v>13</v>
      </c>
      <c r="E93" t="s">
        <v>14</v>
      </c>
      <c r="F93" t="s">
        <v>15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 spans="1:27" ht="12.75" customHeight="1">
      <c r="A94" s="31">
        <v>1</v>
      </c>
      <c r="B94" s="115" t="s">
        <v>65</v>
      </c>
      <c r="C94" s="33">
        <v>0.3</v>
      </c>
      <c r="D94" s="34">
        <v>4</v>
      </c>
      <c r="E94" s="35">
        <v>1</v>
      </c>
      <c r="F94" s="187">
        <f>Max!$B$2*C94</f>
        <v>60</v>
      </c>
      <c r="G94" s="189">
        <f>D94*E94</f>
        <v>4</v>
      </c>
      <c r="H94" s="148">
        <f>F94*G94</f>
        <v>240</v>
      </c>
      <c r="I94"/>
      <c r="J94"/>
      <c r="K94"/>
      <c r="L94"/>
      <c r="M94" s="175" t="str">
        <f>IF(ISNUMBER(SEARCH("squat",$B94)),IF($C94&gt;=0.5,IF($C94&lt;0.6,$D94*$E94," ")," ")," ")</f>
        <v xml:space="preserve"> </v>
      </c>
      <c r="N94" s="175" t="str">
        <f>IF(ISNUMBER(SEARCH("squat",$B94)),IF($C94&gt;=0.6,IF($C94&lt;0.7,$D94*$E94," ")," ")," ")</f>
        <v xml:space="preserve"> </v>
      </c>
      <c r="O94" s="175" t="str">
        <f>IF(ISNUMBER(SEARCH("squat",$B94)),IF($C94&gt;=0.7,IF($C94&lt;0.8,$D94*$E94," ")," ")," ")</f>
        <v xml:space="preserve"> </v>
      </c>
      <c r="P94" s="175" t="str">
        <f>IF(ISNUMBER(SEARCH("squat",$B94)),IF($C94&gt;=0.8,IF($C94&lt;0.9,$D94*$E94," ")," ")," ")</f>
        <v xml:space="preserve"> </v>
      </c>
      <c r="Q94" s="175" t="str">
        <f>IF(ISNUMBER(SEARCH("squat",$B94)),IF($C94&gt;=0.9,$D94*$E94," ")," ")</f>
        <v xml:space="preserve"> </v>
      </c>
      <c r="R94" t="str">
        <f>IF(ISNUMBER(SEARCH("bench",$B94)),IF($C94&gt;=0.5,IF($C94&lt;0.6,$D94*$E94," ")," ")," ")</f>
        <v xml:space="preserve"> </v>
      </c>
      <c r="S94" t="str">
        <f>IF(ISNUMBER(SEARCH("bench",$B94)),IF($C94&gt;=0.6,IF($C94&lt;0.7,$D94*$E94," ")," ")," ")</f>
        <v xml:space="preserve"> </v>
      </c>
      <c r="T94" t="str">
        <f>IF(ISNUMBER(SEARCH("bench",$B94)),IF($C94&gt;=0.7,IF($C94&lt;0.8,$D94*$E94," ")," ")," ")</f>
        <v xml:space="preserve"> </v>
      </c>
      <c r="U94" t="str">
        <f>IF(ISNUMBER(SEARCH("bench",$B94)),IF($C94&gt;=0.8,IF($C94&lt;0.9,$D94*$E94," ")," ")," ")</f>
        <v xml:space="preserve"> </v>
      </c>
      <c r="V94" t="str">
        <f>IF(ISNUMBER(SEARCH("bench",$B94)),IF($C94&gt;=0.9,$D94*$E94," ")," ")</f>
        <v xml:space="preserve"> </v>
      </c>
      <c r="W94"/>
      <c r="X94"/>
      <c r="Y94"/>
      <c r="Z94"/>
      <c r="AA94"/>
    </row>
    <row r="95" spans="1:27" ht="12.75" customHeight="1">
      <c r="A95" s="31"/>
      <c r="B95" s="173" t="s">
        <v>65</v>
      </c>
      <c r="C95" s="33">
        <v>0.4</v>
      </c>
      <c r="D95" s="34">
        <v>4</v>
      </c>
      <c r="E95" s="35">
        <v>1</v>
      </c>
      <c r="F95" s="187">
        <f>Max!$B$2*C95</f>
        <v>80</v>
      </c>
      <c r="G95" s="189">
        <f>D95*E95</f>
        <v>4</v>
      </c>
      <c r="H95" s="148">
        <f>F95*G95</f>
        <v>320</v>
      </c>
      <c r="I95"/>
      <c r="J95"/>
      <c r="K95"/>
      <c r="L95"/>
      <c r="M95" s="175" t="str">
        <f t="shared" ref="M95:M101" si="59">IF(ISNUMBER(SEARCH("squat",$B95)),IF($C95&gt;=0.5,IF($C95&lt;0.6,$D95*$E95," ")," ")," ")</f>
        <v xml:space="preserve"> </v>
      </c>
      <c r="N95" s="175" t="str">
        <f t="shared" ref="N95:N101" si="60">IF(ISNUMBER(SEARCH("squat",$B95)),IF($C95&gt;=0.6,IF($C95&lt;0.7,$D95*$E95," ")," ")," ")</f>
        <v xml:space="preserve"> </v>
      </c>
      <c r="O95" s="175" t="str">
        <f t="shared" ref="O95:O101" si="61">IF(ISNUMBER(SEARCH("squat",$B95)),IF($C95&gt;=0.7,IF($C95&lt;0.8,$D95*$E95," ")," ")," ")</f>
        <v xml:space="preserve"> </v>
      </c>
      <c r="P95" s="175" t="str">
        <f t="shared" ref="P95:P101" si="62">IF(ISNUMBER(SEARCH("squat",$B95)),IF($C95&gt;=0.8,IF($C95&lt;0.9,$D95*$E95," ")," ")," ")</f>
        <v xml:space="preserve"> </v>
      </c>
      <c r="Q95" s="175" t="str">
        <f t="shared" ref="Q95:Q101" si="63">IF(ISNUMBER(SEARCH("squat",$B95)),IF($C95&gt;=0.9,$D95*$E95," ")," ")</f>
        <v xml:space="preserve"> </v>
      </c>
      <c r="R95" t="str">
        <f t="shared" ref="R95:R101" si="64">IF(ISNUMBER(SEARCH("bench",$B95)),IF($C95&gt;=0.5,IF($C95&lt;0.6,$D95*$E95," ")," ")," ")</f>
        <v xml:space="preserve"> </v>
      </c>
      <c r="S95" t="str">
        <f t="shared" ref="S95:S101" si="65">IF(ISNUMBER(SEARCH("bench",$B95)),IF($C95&gt;=0.6,IF($C95&lt;0.7,$D95*$E95," ")," ")," ")</f>
        <v xml:space="preserve"> </v>
      </c>
      <c r="T95" t="str">
        <f t="shared" ref="T95:T101" si="66">IF(ISNUMBER(SEARCH("bench",$B95)),IF($C95&gt;=0.7,IF($C95&lt;0.8,$D95*$E95," ")," ")," ")</f>
        <v xml:space="preserve"> </v>
      </c>
      <c r="U95" t="str">
        <f t="shared" ref="U95:U101" si="67">IF(ISNUMBER(SEARCH("bench",$B95)),IF($C95&gt;=0.8,IF($C95&lt;0.9,$D95*$E95," ")," ")," ")</f>
        <v xml:space="preserve"> </v>
      </c>
      <c r="V95" t="str">
        <f t="shared" ref="V95:V101" si="68">IF(ISNUMBER(SEARCH("bench",$B95)),IF($C95&gt;=0.9,$D95*$E95," ")," ")</f>
        <v xml:space="preserve"> </v>
      </c>
      <c r="W95"/>
      <c r="X95"/>
      <c r="Y95"/>
      <c r="Z95"/>
      <c r="AA95"/>
    </row>
    <row r="96" spans="1:27" ht="12.75" customHeight="1">
      <c r="A96" s="31"/>
      <c r="B96" s="173" t="s">
        <v>65</v>
      </c>
      <c r="C96" s="33">
        <v>0.5</v>
      </c>
      <c r="D96" s="34">
        <v>4</v>
      </c>
      <c r="E96" s="35">
        <v>4</v>
      </c>
      <c r="F96" s="187">
        <f>Max!$B$2*C96</f>
        <v>100</v>
      </c>
      <c r="G96" s="189">
        <f>D96*E96</f>
        <v>16</v>
      </c>
      <c r="H96" s="148">
        <f>F96*G96</f>
        <v>1600</v>
      </c>
      <c r="I96"/>
      <c r="J96"/>
      <c r="K96"/>
      <c r="L96"/>
      <c r="M96" s="175">
        <f t="shared" si="59"/>
        <v>16</v>
      </c>
      <c r="N96" s="175" t="str">
        <f t="shared" si="60"/>
        <v xml:space="preserve"> </v>
      </c>
      <c r="O96" s="175" t="str">
        <f t="shared" si="61"/>
        <v xml:space="preserve"> </v>
      </c>
      <c r="P96" s="175" t="str">
        <f t="shared" si="62"/>
        <v xml:space="preserve"> </v>
      </c>
      <c r="Q96" s="175" t="str">
        <f t="shared" si="63"/>
        <v xml:space="preserve"> </v>
      </c>
      <c r="R96" t="str">
        <f t="shared" si="64"/>
        <v xml:space="preserve"> </v>
      </c>
      <c r="S96" t="str">
        <f t="shared" si="65"/>
        <v xml:space="preserve"> </v>
      </c>
      <c r="T96" t="str">
        <f t="shared" si="66"/>
        <v xml:space="preserve"> </v>
      </c>
      <c r="U96" t="str">
        <f t="shared" si="67"/>
        <v xml:space="preserve"> </v>
      </c>
      <c r="V96" t="str">
        <f t="shared" si="68"/>
        <v xml:space="preserve"> </v>
      </c>
      <c r="W96"/>
      <c r="X96"/>
      <c r="Y96"/>
      <c r="Z96"/>
      <c r="AA96"/>
    </row>
    <row r="97" spans="1:27" ht="12.75" customHeight="1">
      <c r="A97" s="26">
        <v>2</v>
      </c>
      <c r="B97" s="117" t="s">
        <v>68</v>
      </c>
      <c r="C97" s="28">
        <v>0.6</v>
      </c>
      <c r="D97" s="30">
        <v>3</v>
      </c>
      <c r="E97" s="29">
        <v>1</v>
      </c>
      <c r="F97" s="185">
        <f>Max!$B$3*C97</f>
        <v>51</v>
      </c>
      <c r="G97"/>
      <c r="H97"/>
      <c r="I97" s="150">
        <f t="shared" ref="I97:I101" si="69">D97*E97</f>
        <v>3</v>
      </c>
      <c r="J97" s="150">
        <f t="shared" ref="J97:J101" si="70">F97*I97</f>
        <v>153</v>
      </c>
      <c r="K97"/>
      <c r="L97"/>
      <c r="M97" t="str">
        <f t="shared" si="59"/>
        <v xml:space="preserve"> </v>
      </c>
      <c r="N97" t="str">
        <f t="shared" si="60"/>
        <v xml:space="preserve"> </v>
      </c>
      <c r="O97" t="str">
        <f t="shared" si="61"/>
        <v xml:space="preserve"> </v>
      </c>
      <c r="P97" t="str">
        <f t="shared" si="62"/>
        <v xml:space="preserve"> </v>
      </c>
      <c r="Q97" t="str">
        <f t="shared" si="63"/>
        <v xml:space="preserve"> </v>
      </c>
      <c r="R97" s="176" t="str">
        <f t="shared" si="64"/>
        <v xml:space="preserve"> </v>
      </c>
      <c r="S97" s="176">
        <f t="shared" si="65"/>
        <v>3</v>
      </c>
      <c r="T97" s="176" t="str">
        <f t="shared" si="66"/>
        <v xml:space="preserve"> </v>
      </c>
      <c r="U97" s="176" t="str">
        <f t="shared" si="67"/>
        <v xml:space="preserve"> </v>
      </c>
      <c r="V97" s="176" t="str">
        <f t="shared" si="68"/>
        <v xml:space="preserve"> </v>
      </c>
      <c r="W97"/>
      <c r="X97"/>
      <c r="Y97"/>
      <c r="Z97"/>
      <c r="AA97"/>
    </row>
    <row r="98" spans="1:27" ht="12.75" customHeight="1">
      <c r="A98" s="26"/>
      <c r="B98" s="174" t="s">
        <v>68</v>
      </c>
      <c r="C98" s="28">
        <v>0.7</v>
      </c>
      <c r="D98" s="30">
        <v>3</v>
      </c>
      <c r="E98" s="29">
        <v>1</v>
      </c>
      <c r="F98" s="185">
        <f>Max!$B$3*C98</f>
        <v>59.499999999999993</v>
      </c>
      <c r="G98"/>
      <c r="H98"/>
      <c r="I98" s="150">
        <f t="shared" si="69"/>
        <v>3</v>
      </c>
      <c r="J98" s="150">
        <f t="shared" si="70"/>
        <v>178.49999999999997</v>
      </c>
      <c r="K98"/>
      <c r="L98"/>
      <c r="M98" t="str">
        <f t="shared" si="59"/>
        <v xml:space="preserve"> </v>
      </c>
      <c r="N98" t="str">
        <f t="shared" si="60"/>
        <v xml:space="preserve"> </v>
      </c>
      <c r="O98" t="str">
        <f t="shared" si="61"/>
        <v xml:space="preserve"> </v>
      </c>
      <c r="P98" t="str">
        <f t="shared" si="62"/>
        <v xml:space="preserve"> </v>
      </c>
      <c r="Q98" t="str">
        <f t="shared" si="63"/>
        <v xml:space="preserve"> </v>
      </c>
      <c r="R98" s="176" t="str">
        <f t="shared" si="64"/>
        <v xml:space="preserve"> </v>
      </c>
      <c r="S98" s="176" t="str">
        <f t="shared" si="65"/>
        <v xml:space="preserve"> </v>
      </c>
      <c r="T98" s="176">
        <f t="shared" si="66"/>
        <v>3</v>
      </c>
      <c r="U98" s="176" t="str">
        <f t="shared" si="67"/>
        <v xml:space="preserve"> </v>
      </c>
      <c r="V98" s="176" t="str">
        <f t="shared" si="68"/>
        <v xml:space="preserve"> </v>
      </c>
      <c r="W98"/>
      <c r="X98"/>
      <c r="Y98"/>
      <c r="Z98"/>
      <c r="AA98"/>
    </row>
    <row r="99" spans="1:27" ht="12.75" customHeight="1">
      <c r="A99" s="26"/>
      <c r="B99" s="174" t="s">
        <v>68</v>
      </c>
      <c r="C99" s="28">
        <v>0.8</v>
      </c>
      <c r="D99" s="30">
        <v>3</v>
      </c>
      <c r="E99" s="29">
        <v>1</v>
      </c>
      <c r="F99" s="185">
        <f>Max!$B$3*C99</f>
        <v>68</v>
      </c>
      <c r="G99"/>
      <c r="H99"/>
      <c r="I99" s="150">
        <f t="shared" si="69"/>
        <v>3</v>
      </c>
      <c r="J99" s="150">
        <f t="shared" si="70"/>
        <v>204</v>
      </c>
      <c r="K99"/>
      <c r="L99"/>
      <c r="M99" t="str">
        <f t="shared" si="59"/>
        <v xml:space="preserve"> </v>
      </c>
      <c r="N99" t="str">
        <f t="shared" si="60"/>
        <v xml:space="preserve"> </v>
      </c>
      <c r="O99" t="str">
        <f t="shared" si="61"/>
        <v xml:space="preserve"> </v>
      </c>
      <c r="P99" t="str">
        <f t="shared" si="62"/>
        <v xml:space="preserve"> </v>
      </c>
      <c r="Q99" t="str">
        <f t="shared" si="63"/>
        <v xml:space="preserve"> </v>
      </c>
      <c r="R99" s="176" t="str">
        <f t="shared" si="64"/>
        <v xml:space="preserve"> </v>
      </c>
      <c r="S99" s="176" t="str">
        <f t="shared" si="65"/>
        <v xml:space="preserve"> </v>
      </c>
      <c r="T99" s="176" t="str">
        <f t="shared" si="66"/>
        <v xml:space="preserve"> </v>
      </c>
      <c r="U99" s="176">
        <f t="shared" si="67"/>
        <v>3</v>
      </c>
      <c r="V99" s="176" t="str">
        <f t="shared" si="68"/>
        <v xml:space="preserve"> </v>
      </c>
      <c r="W99"/>
      <c r="X99"/>
      <c r="Y99"/>
      <c r="Z99"/>
      <c r="AA99"/>
    </row>
    <row r="100" spans="1:27" ht="12.75" customHeight="1">
      <c r="A100" s="26"/>
      <c r="B100" s="174" t="s">
        <v>68</v>
      </c>
      <c r="C100" s="28">
        <v>0.85</v>
      </c>
      <c r="D100" s="30">
        <v>2</v>
      </c>
      <c r="E100" s="29">
        <v>2</v>
      </c>
      <c r="F100" s="185">
        <f>Max!$B$3*C100</f>
        <v>72.25</v>
      </c>
      <c r="G100"/>
      <c r="H100"/>
      <c r="I100" s="150">
        <f t="shared" si="69"/>
        <v>4</v>
      </c>
      <c r="J100" s="150">
        <f t="shared" si="70"/>
        <v>289</v>
      </c>
      <c r="K100"/>
      <c r="L100"/>
      <c r="M100" t="str">
        <f t="shared" si="59"/>
        <v xml:space="preserve"> </v>
      </c>
      <c r="N100" t="str">
        <f t="shared" si="60"/>
        <v xml:space="preserve"> </v>
      </c>
      <c r="O100" t="str">
        <f t="shared" si="61"/>
        <v xml:space="preserve"> </v>
      </c>
      <c r="P100" t="str">
        <f t="shared" si="62"/>
        <v xml:space="preserve"> </v>
      </c>
      <c r="Q100" t="str">
        <f t="shared" si="63"/>
        <v xml:space="preserve"> </v>
      </c>
      <c r="R100" s="176" t="str">
        <f t="shared" si="64"/>
        <v xml:space="preserve"> </v>
      </c>
      <c r="S100" s="176" t="str">
        <f t="shared" si="65"/>
        <v xml:space="preserve"> </v>
      </c>
      <c r="T100" s="176" t="str">
        <f t="shared" si="66"/>
        <v xml:space="preserve"> </v>
      </c>
      <c r="U100" s="176">
        <f t="shared" si="67"/>
        <v>4</v>
      </c>
      <c r="V100" s="176" t="str">
        <f t="shared" si="68"/>
        <v xml:space="preserve"> </v>
      </c>
      <c r="W100"/>
      <c r="X100"/>
      <c r="Y100"/>
      <c r="Z100"/>
      <c r="AA100"/>
    </row>
    <row r="101" spans="1:27" ht="12.75" customHeight="1">
      <c r="A101" s="26"/>
      <c r="B101" s="174" t="s">
        <v>68</v>
      </c>
      <c r="C101" s="28">
        <v>0.9</v>
      </c>
      <c r="D101" s="30">
        <v>1</v>
      </c>
      <c r="E101" s="29">
        <v>3</v>
      </c>
      <c r="F101" s="185">
        <f>Max!$B$3*C101</f>
        <v>76.5</v>
      </c>
      <c r="G101"/>
      <c r="H101"/>
      <c r="I101" s="150">
        <f t="shared" si="69"/>
        <v>3</v>
      </c>
      <c r="J101" s="150">
        <f t="shared" si="70"/>
        <v>229.5</v>
      </c>
      <c r="K101"/>
      <c r="L101"/>
      <c r="M101" t="str">
        <f t="shared" si="59"/>
        <v xml:space="preserve"> </v>
      </c>
      <c r="N101" t="str">
        <f t="shared" si="60"/>
        <v xml:space="preserve"> </v>
      </c>
      <c r="O101" t="str">
        <f t="shared" si="61"/>
        <v xml:space="preserve"> </v>
      </c>
      <c r="P101" t="str">
        <f t="shared" si="62"/>
        <v xml:space="preserve"> </v>
      </c>
      <c r="Q101" t="str">
        <f t="shared" si="63"/>
        <v xml:space="preserve"> </v>
      </c>
      <c r="R101" s="176" t="str">
        <f t="shared" si="64"/>
        <v xml:space="preserve"> </v>
      </c>
      <c r="S101" s="176" t="str">
        <f t="shared" si="65"/>
        <v xml:space="preserve"> </v>
      </c>
      <c r="T101" s="176" t="str">
        <f t="shared" si="66"/>
        <v xml:space="preserve"> </v>
      </c>
      <c r="U101" s="176" t="str">
        <f t="shared" si="67"/>
        <v xml:space="preserve"> </v>
      </c>
      <c r="V101" s="176">
        <f t="shared" si="68"/>
        <v>3</v>
      </c>
      <c r="W101"/>
      <c r="X101"/>
      <c r="Y101"/>
      <c r="Z101"/>
      <c r="AA101"/>
    </row>
    <row r="102" spans="1:27" ht="12.75" customHeight="1">
      <c r="A102">
        <v>3</v>
      </c>
      <c r="B102" t="s">
        <v>77</v>
      </c>
      <c r="C102"/>
      <c r="D102">
        <v>6</v>
      </c>
      <c r="E102">
        <v>5</v>
      </c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 spans="1:27" ht="12.75" customHeight="1">
      <c r="A103">
        <v>4</v>
      </c>
      <c r="B103" t="s">
        <v>67</v>
      </c>
      <c r="C103"/>
      <c r="D103">
        <v>8</v>
      </c>
      <c r="E103">
        <v>4</v>
      </c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customHeight="1">
      <c r="A104">
        <v>5</v>
      </c>
      <c r="B104" t="s">
        <v>34</v>
      </c>
      <c r="C104"/>
      <c r="D104">
        <v>5</v>
      </c>
      <c r="E104">
        <v>5</v>
      </c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 spans="1:27" ht="12.75" customHeight="1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 spans="1:27" ht="12.75" customHeight="1">
      <c r="A106" t="s">
        <v>32</v>
      </c>
      <c r="B106"/>
      <c r="C106" t="s">
        <v>12</v>
      </c>
      <c r="D106" t="s">
        <v>13</v>
      </c>
      <c r="E106" t="s">
        <v>14</v>
      </c>
      <c r="F106" t="s">
        <v>15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customHeight="1">
      <c r="A107" s="128">
        <v>1</v>
      </c>
      <c r="B107" s="129" t="s">
        <v>78</v>
      </c>
      <c r="C107" s="130">
        <v>0.5</v>
      </c>
      <c r="D107" s="131">
        <v>4</v>
      </c>
      <c r="E107" s="131">
        <v>1</v>
      </c>
      <c r="F107" s="193">
        <f>Max!$B$3*C107</f>
        <v>42.5</v>
      </c>
      <c r="G107"/>
      <c r="H107"/>
      <c r="I107" s="150">
        <f>D107*E107</f>
        <v>4</v>
      </c>
      <c r="J107" s="150">
        <f>F107*I107</f>
        <v>170</v>
      </c>
      <c r="K107"/>
      <c r="L107"/>
      <c r="M107"/>
      <c r="N107"/>
      <c r="O107"/>
      <c r="P107"/>
      <c r="Q107"/>
      <c r="R107" s="176">
        <f>IF(ISNUMBER(SEARCH("bench",$B107)),IF($C107&gt;=0.5,IF($C107&lt;0.6,$D107*$E107," ")," ")," ")</f>
        <v>4</v>
      </c>
      <c r="S107" s="176" t="str">
        <f>IF(ISNUMBER(SEARCH("bench",$B107)),IF($C107&gt;=0.6,IF($C107&lt;0.7,$D107*$E107," ")," ")," ")</f>
        <v xml:space="preserve"> </v>
      </c>
      <c r="T107" s="176" t="str">
        <f>IF(ISNUMBER(SEARCH("bench",$B107)),IF($C107&gt;=0.7,IF($C107&lt;0.8,$D107*$E107," ")," ")," ")</f>
        <v xml:space="preserve"> </v>
      </c>
      <c r="U107" s="176" t="str">
        <f>IF(ISNUMBER(SEARCH("bench",$B107)),IF($C107&gt;=0.8,IF($C107&lt;0.9,$D107*$E107," ")," ")," ")</f>
        <v xml:space="preserve"> </v>
      </c>
      <c r="V107" s="176" t="str">
        <f>IF(ISNUMBER(SEARCH("bench",$B107)),IF($C107&gt;=0.9,$D107*$E107," ")," ")</f>
        <v xml:space="preserve"> </v>
      </c>
      <c r="W107" t="str">
        <f>IF(ISNUMBER(SEARCH("deadlift",$B107)),IF($C107&gt;=0.5,IF($C107&lt;0.6,$D107*$E107," ")," ")," ")</f>
        <v xml:space="preserve"> </v>
      </c>
      <c r="X107" t="str">
        <f>IF(ISNUMBER(SEARCH("deadlift",$B107)),IF($C107&gt;=0.6,IF($C107&lt;0.7,$D107*$E107," ")," ")," ")</f>
        <v xml:space="preserve"> </v>
      </c>
      <c r="Y107" t="str">
        <f>IF(ISNUMBER(SEARCH("deadlift",$B107)),IF($C107&gt;=0.7,IF($C107&lt;0.8,$D107*$E107," ")," ")," ")</f>
        <v xml:space="preserve"> </v>
      </c>
      <c r="Z107" t="str">
        <f>IF(ISNUMBER(SEARCH("deadlift",$B107)),IF($C107&gt;=0.8,IF($C107&lt;0.9,$D107*$E107," ")," ")," ")</f>
        <v xml:space="preserve"> </v>
      </c>
      <c r="AA107" t="str">
        <f>IF(ISNUMBER(SEARCH("deadlift",$B107)),IF($C107&gt;=0.9,$D107*$E107," ")," ")</f>
        <v xml:space="preserve"> </v>
      </c>
    </row>
    <row r="108" spans="1:27" ht="12.75" customHeight="1">
      <c r="A108" s="128"/>
      <c r="B108" s="181" t="s">
        <v>78</v>
      </c>
      <c r="C108" s="130">
        <v>0.6</v>
      </c>
      <c r="D108" s="131">
        <v>3</v>
      </c>
      <c r="E108" s="131">
        <v>1</v>
      </c>
      <c r="F108" s="193">
        <f>Max!$B$3*C108</f>
        <v>51</v>
      </c>
      <c r="G108"/>
      <c r="H108"/>
      <c r="I108" s="150">
        <f>D108*E108</f>
        <v>3</v>
      </c>
      <c r="J108" s="150">
        <f>F108*I108</f>
        <v>153</v>
      </c>
      <c r="K108"/>
      <c r="L108"/>
      <c r="M108"/>
      <c r="N108"/>
      <c r="O108"/>
      <c r="P108"/>
      <c r="Q108"/>
      <c r="R108" s="176" t="str">
        <f t="shared" ref="R108:R113" si="71">IF(ISNUMBER(SEARCH("bench",$B108)),IF($C108&gt;=0.5,IF($C108&lt;0.6,$D108*$E108," ")," ")," ")</f>
        <v xml:space="preserve"> </v>
      </c>
      <c r="S108" s="176">
        <f t="shared" ref="S108:S113" si="72">IF(ISNUMBER(SEARCH("bench",$B108)),IF($C108&gt;=0.6,IF($C108&lt;0.7,$D108*$E108," ")," ")," ")</f>
        <v>3</v>
      </c>
      <c r="T108" s="176" t="str">
        <f t="shared" ref="T108:T113" si="73">IF(ISNUMBER(SEARCH("bench",$B108)),IF($C108&gt;=0.7,IF($C108&lt;0.8,$D108*$E108," ")," ")," ")</f>
        <v xml:space="preserve"> </v>
      </c>
      <c r="U108" s="176" t="str">
        <f t="shared" ref="U108:U113" si="74">IF(ISNUMBER(SEARCH("bench",$B108)),IF($C108&gt;=0.8,IF($C108&lt;0.9,$D108*$E108," ")," ")," ")</f>
        <v xml:space="preserve"> </v>
      </c>
      <c r="V108" s="176" t="str">
        <f t="shared" ref="V108:V113" si="75">IF(ISNUMBER(SEARCH("bench",$B108)),IF($C108&gt;=0.9,$D108*$E108," ")," ")</f>
        <v xml:space="preserve"> </v>
      </c>
      <c r="W108" t="str">
        <f t="shared" ref="W108:W113" si="76">IF(ISNUMBER(SEARCH("deadlift",$B108)),IF($C108&gt;=0.5,IF($C108&lt;0.6,$D108*$E108," ")," ")," ")</f>
        <v xml:space="preserve"> </v>
      </c>
      <c r="X108" t="str">
        <f t="shared" ref="X108:X113" si="77">IF(ISNUMBER(SEARCH("deadlift",$B108)),IF($C108&gt;=0.6,IF($C108&lt;0.7,$D108*$E108," ")," ")," ")</f>
        <v xml:space="preserve"> </v>
      </c>
      <c r="Y108" t="str">
        <f t="shared" ref="Y108:Y113" si="78">IF(ISNUMBER(SEARCH("deadlift",$B108)),IF($C108&gt;=0.7,IF($C108&lt;0.8,$D108*$E108," ")," ")," ")</f>
        <v xml:space="preserve"> </v>
      </c>
      <c r="Z108" t="str">
        <f t="shared" ref="Z108:Z113" si="79">IF(ISNUMBER(SEARCH("deadlift",$B108)),IF($C108&gt;=0.8,IF($C108&lt;0.9,$D108*$E108," ")," ")," ")</f>
        <v xml:space="preserve"> </v>
      </c>
      <c r="AA108" t="str">
        <f t="shared" ref="AA108:AA113" si="80">IF(ISNUMBER(SEARCH("deadlift",$B108)),IF($C108&gt;=0.9,$D108*$E108," ")," ")</f>
        <v xml:space="preserve"> </v>
      </c>
    </row>
    <row r="109" spans="1:27" ht="12.75" customHeight="1">
      <c r="A109" s="128"/>
      <c r="B109" s="181" t="s">
        <v>78</v>
      </c>
      <c r="C109" s="130">
        <v>0.65</v>
      </c>
      <c r="D109" s="131">
        <v>3</v>
      </c>
      <c r="E109" s="131">
        <v>4</v>
      </c>
      <c r="F109" s="193">
        <f>Max!$B$3*C109</f>
        <v>55.25</v>
      </c>
      <c r="G109"/>
      <c r="H109"/>
      <c r="I109" s="150">
        <f>D109*E109</f>
        <v>12</v>
      </c>
      <c r="J109" s="150">
        <f>F109*I109</f>
        <v>663</v>
      </c>
      <c r="K109"/>
      <c r="L109"/>
      <c r="M109"/>
      <c r="N109"/>
      <c r="O109"/>
      <c r="P109"/>
      <c r="Q109"/>
      <c r="R109" s="176" t="str">
        <f t="shared" si="71"/>
        <v xml:space="preserve"> </v>
      </c>
      <c r="S109" s="176">
        <f t="shared" si="72"/>
        <v>12</v>
      </c>
      <c r="T109" s="176" t="str">
        <f t="shared" si="73"/>
        <v xml:space="preserve"> </v>
      </c>
      <c r="U109" s="176" t="str">
        <f t="shared" si="74"/>
        <v xml:space="preserve"> </v>
      </c>
      <c r="V109" s="176" t="str">
        <f t="shared" si="75"/>
        <v xml:space="preserve"> </v>
      </c>
      <c r="W109" t="str">
        <f t="shared" si="76"/>
        <v xml:space="preserve"> </v>
      </c>
      <c r="X109" t="str">
        <f t="shared" si="77"/>
        <v xml:space="preserve"> </v>
      </c>
      <c r="Y109" t="str">
        <f t="shared" si="78"/>
        <v xml:space="preserve"> </v>
      </c>
      <c r="Z109" t="str">
        <f t="shared" si="79"/>
        <v xml:space="preserve"> </v>
      </c>
      <c r="AA109" t="str">
        <f t="shared" si="80"/>
        <v xml:space="preserve"> </v>
      </c>
    </row>
    <row r="110" spans="1:27" ht="12.75" customHeight="1">
      <c r="A110" s="44">
        <v>2</v>
      </c>
      <c r="B110" s="116" t="s">
        <v>130</v>
      </c>
      <c r="C110" s="46">
        <v>0.5</v>
      </c>
      <c r="D110" s="52">
        <v>3</v>
      </c>
      <c r="E110" s="47">
        <v>1</v>
      </c>
      <c r="F110" s="188">
        <f>Max!$B$4*C110</f>
        <v>80</v>
      </c>
      <c r="G110"/>
      <c r="H110"/>
      <c r="I110"/>
      <c r="J110"/>
      <c r="K110" s="153">
        <f>D110*E110</f>
        <v>3</v>
      </c>
      <c r="L110" s="153">
        <f>F110*K110</f>
        <v>240</v>
      </c>
      <c r="M110"/>
      <c r="N110"/>
      <c r="O110"/>
      <c r="P110"/>
      <c r="Q110"/>
      <c r="R110" t="str">
        <f t="shared" si="71"/>
        <v xml:space="preserve"> </v>
      </c>
      <c r="S110" t="str">
        <f t="shared" si="72"/>
        <v xml:space="preserve"> </v>
      </c>
      <c r="T110" t="str">
        <f t="shared" si="73"/>
        <v xml:space="preserve"> </v>
      </c>
      <c r="U110" t="str">
        <f t="shared" si="74"/>
        <v xml:space="preserve"> </v>
      </c>
      <c r="V110" t="str">
        <f t="shared" si="75"/>
        <v xml:space="preserve"> </v>
      </c>
      <c r="W110" s="177">
        <f t="shared" si="76"/>
        <v>3</v>
      </c>
      <c r="X110" s="177" t="str">
        <f t="shared" si="77"/>
        <v xml:space="preserve"> </v>
      </c>
      <c r="Y110" s="177" t="str">
        <f t="shared" si="78"/>
        <v xml:space="preserve"> </v>
      </c>
      <c r="Z110" s="177" t="str">
        <f t="shared" si="79"/>
        <v xml:space="preserve"> </v>
      </c>
      <c r="AA110" s="177" t="str">
        <f t="shared" si="80"/>
        <v xml:space="preserve"> </v>
      </c>
    </row>
    <row r="111" spans="1:27" ht="12.75" customHeight="1">
      <c r="A111" s="44"/>
      <c r="B111" s="179" t="s">
        <v>130</v>
      </c>
      <c r="C111" s="46">
        <v>0.6</v>
      </c>
      <c r="D111" s="52">
        <v>3</v>
      </c>
      <c r="E111" s="47">
        <v>1</v>
      </c>
      <c r="F111" s="188">
        <f>Max!$B$4*C111</f>
        <v>96</v>
      </c>
      <c r="G111"/>
      <c r="H111"/>
      <c r="I111"/>
      <c r="J111"/>
      <c r="K111" s="153">
        <f>D111*E111</f>
        <v>3</v>
      </c>
      <c r="L111" s="153">
        <f>F111*K111</f>
        <v>288</v>
      </c>
      <c r="M111"/>
      <c r="N111"/>
      <c r="O111"/>
      <c r="P111"/>
      <c r="Q111"/>
      <c r="R111" t="str">
        <f t="shared" si="71"/>
        <v xml:space="preserve"> </v>
      </c>
      <c r="S111" t="str">
        <f t="shared" si="72"/>
        <v xml:space="preserve"> </v>
      </c>
      <c r="T111" t="str">
        <f t="shared" si="73"/>
        <v xml:space="preserve"> </v>
      </c>
      <c r="U111" t="str">
        <f t="shared" si="74"/>
        <v xml:space="preserve"> </v>
      </c>
      <c r="V111" t="str">
        <f t="shared" si="75"/>
        <v xml:space="preserve"> </v>
      </c>
      <c r="W111" s="177" t="str">
        <f t="shared" si="76"/>
        <v xml:space="preserve"> </v>
      </c>
      <c r="X111" s="177">
        <f t="shared" si="77"/>
        <v>3</v>
      </c>
      <c r="Y111" s="177" t="str">
        <f t="shared" si="78"/>
        <v xml:space="preserve"> </v>
      </c>
      <c r="Z111" s="177" t="str">
        <f t="shared" si="79"/>
        <v xml:space="preserve"> </v>
      </c>
      <c r="AA111" s="177" t="str">
        <f t="shared" si="80"/>
        <v xml:space="preserve"> </v>
      </c>
    </row>
    <row r="112" spans="1:27" ht="12.75" customHeight="1">
      <c r="A112" s="44"/>
      <c r="B112" s="179" t="s">
        <v>130</v>
      </c>
      <c r="C112" s="46">
        <v>0.7</v>
      </c>
      <c r="D112" s="52">
        <v>2</v>
      </c>
      <c r="E112" s="47">
        <v>2</v>
      </c>
      <c r="F112" s="188">
        <f>Max!$B$4*C112</f>
        <v>112</v>
      </c>
      <c r="G112"/>
      <c r="H112"/>
      <c r="I112"/>
      <c r="J112"/>
      <c r="K112" s="153">
        <f>D112*E112</f>
        <v>4</v>
      </c>
      <c r="L112" s="153">
        <f>F112*K112</f>
        <v>448</v>
      </c>
      <c r="M112"/>
      <c r="N112"/>
      <c r="O112"/>
      <c r="P112"/>
      <c r="Q112"/>
      <c r="R112" t="str">
        <f t="shared" si="71"/>
        <v xml:space="preserve"> </v>
      </c>
      <c r="S112" t="str">
        <f t="shared" si="72"/>
        <v xml:space="preserve"> </v>
      </c>
      <c r="T112" t="str">
        <f t="shared" si="73"/>
        <v xml:space="preserve"> </v>
      </c>
      <c r="U112" t="str">
        <f t="shared" si="74"/>
        <v xml:space="preserve"> </v>
      </c>
      <c r="V112" t="str">
        <f t="shared" si="75"/>
        <v xml:space="preserve"> </v>
      </c>
      <c r="W112" s="177" t="str">
        <f t="shared" si="76"/>
        <v xml:space="preserve"> </v>
      </c>
      <c r="X112" s="177" t="str">
        <f t="shared" si="77"/>
        <v xml:space="preserve"> </v>
      </c>
      <c r="Y112" s="177">
        <f t="shared" si="78"/>
        <v>4</v>
      </c>
      <c r="Z112" s="177" t="str">
        <f t="shared" si="79"/>
        <v xml:space="preserve"> </v>
      </c>
      <c r="AA112" s="177" t="str">
        <f t="shared" si="80"/>
        <v xml:space="preserve"> </v>
      </c>
    </row>
    <row r="113" spans="1:28" ht="12.75" customHeight="1">
      <c r="A113" s="44"/>
      <c r="B113" s="179" t="s">
        <v>130</v>
      </c>
      <c r="C113" s="46">
        <v>0.75</v>
      </c>
      <c r="D113" s="52">
        <v>1</v>
      </c>
      <c r="E113" s="47">
        <v>3</v>
      </c>
      <c r="F113" s="188">
        <f>Max!$B$4*C113</f>
        <v>120</v>
      </c>
      <c r="G113"/>
      <c r="H113"/>
      <c r="I113"/>
      <c r="J113"/>
      <c r="K113" s="153">
        <f>D113*E113</f>
        <v>3</v>
      </c>
      <c r="L113" s="153">
        <f>F113*K113</f>
        <v>360</v>
      </c>
      <c r="M113"/>
      <c r="N113"/>
      <c r="O113"/>
      <c r="P113"/>
      <c r="Q113"/>
      <c r="R113" t="str">
        <f t="shared" si="71"/>
        <v xml:space="preserve"> </v>
      </c>
      <c r="S113" t="str">
        <f t="shared" si="72"/>
        <v xml:space="preserve"> </v>
      </c>
      <c r="T113" t="str">
        <f t="shared" si="73"/>
        <v xml:space="preserve"> </v>
      </c>
      <c r="U113" t="str">
        <f t="shared" si="74"/>
        <v xml:space="preserve"> </v>
      </c>
      <c r="V113" t="str">
        <f t="shared" si="75"/>
        <v xml:space="preserve"> </v>
      </c>
      <c r="W113" s="177" t="str">
        <f t="shared" si="76"/>
        <v xml:space="preserve"> </v>
      </c>
      <c r="X113" s="177" t="str">
        <f t="shared" si="77"/>
        <v xml:space="preserve"> </v>
      </c>
      <c r="Y113" s="177">
        <f t="shared" si="78"/>
        <v>3</v>
      </c>
      <c r="Z113" s="177" t="str">
        <f t="shared" si="79"/>
        <v xml:space="preserve"> </v>
      </c>
      <c r="AA113" s="177" t="str">
        <f t="shared" si="80"/>
        <v xml:space="preserve"> </v>
      </c>
    </row>
    <row r="114" spans="1:28" ht="12.75" customHeight="1">
      <c r="A114">
        <v>3</v>
      </c>
      <c r="B114" t="s">
        <v>79</v>
      </c>
      <c r="C114"/>
      <c r="D114">
        <v>6</v>
      </c>
      <c r="E114">
        <v>5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 spans="1:28" ht="12.75" customHeight="1">
      <c r="A115">
        <v>4</v>
      </c>
      <c r="B115" t="s">
        <v>28</v>
      </c>
      <c r="C115"/>
      <c r="D115">
        <v>4</v>
      </c>
      <c r="E115">
        <v>5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8" ht="12.75" customHeight="1">
      <c r="A116">
        <v>5</v>
      </c>
      <c r="B116" t="s">
        <v>72</v>
      </c>
      <c r="C116"/>
      <c r="D116">
        <v>8</v>
      </c>
      <c r="E116">
        <v>4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</row>
    <row r="117" spans="1:28" s="154" customFormat="1" ht="12.75" customHeight="1">
      <c r="G117" s="154">
        <f t="shared" ref="G117:AA117" si="81">SUM(G67:G114)</f>
        <v>49</v>
      </c>
      <c r="H117" s="154">
        <f t="shared" si="81"/>
        <v>5610</v>
      </c>
      <c r="I117" s="154">
        <f t="shared" si="81"/>
        <v>78</v>
      </c>
      <c r="J117" s="154">
        <f t="shared" si="81"/>
        <v>4488</v>
      </c>
      <c r="K117" s="154">
        <f t="shared" si="81"/>
        <v>32</v>
      </c>
      <c r="L117" s="154">
        <f t="shared" si="81"/>
        <v>3400</v>
      </c>
      <c r="M117" s="154">
        <f t="shared" si="81"/>
        <v>21</v>
      </c>
      <c r="N117" s="154">
        <f t="shared" si="81"/>
        <v>4</v>
      </c>
      <c r="O117" s="154">
        <f t="shared" si="81"/>
        <v>6</v>
      </c>
      <c r="P117" s="154">
        <f t="shared" si="81"/>
        <v>10</v>
      </c>
      <c r="Q117" s="154">
        <f t="shared" si="81"/>
        <v>0</v>
      </c>
      <c r="R117" s="154">
        <f t="shared" si="81"/>
        <v>12</v>
      </c>
      <c r="S117" s="154">
        <f t="shared" si="81"/>
        <v>25</v>
      </c>
      <c r="T117" s="154">
        <f t="shared" si="81"/>
        <v>21</v>
      </c>
      <c r="U117" s="154">
        <f t="shared" si="81"/>
        <v>17</v>
      </c>
      <c r="V117" s="154">
        <f t="shared" si="81"/>
        <v>3</v>
      </c>
      <c r="W117" s="154">
        <f t="shared" si="81"/>
        <v>6</v>
      </c>
      <c r="X117" s="154">
        <f t="shared" si="81"/>
        <v>6</v>
      </c>
      <c r="Y117" s="154">
        <f t="shared" si="81"/>
        <v>20</v>
      </c>
      <c r="Z117" s="154">
        <f t="shared" si="81"/>
        <v>0</v>
      </c>
      <c r="AA117" s="154">
        <f t="shared" si="81"/>
        <v>0</v>
      </c>
      <c r="AB117"/>
    </row>
    <row r="118" spans="1:28" ht="12.75" customHeight="1">
      <c r="A118" t="s">
        <v>21</v>
      </c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8" ht="12.75" customHeight="1">
      <c r="A119" t="s">
        <v>11</v>
      </c>
      <c r="B119"/>
      <c r="C119" t="s">
        <v>12</v>
      </c>
      <c r="D119" t="s">
        <v>13</v>
      </c>
      <c r="E119" t="s">
        <v>14</v>
      </c>
      <c r="F119" t="s">
        <v>15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 spans="1:28" ht="12.75" customHeight="1">
      <c r="A120" s="31">
        <v>1</v>
      </c>
      <c r="B120" s="32" t="s">
        <v>65</v>
      </c>
      <c r="C120" s="33">
        <v>0.4</v>
      </c>
      <c r="D120" s="34">
        <v>4</v>
      </c>
      <c r="E120" s="35">
        <v>1</v>
      </c>
      <c r="F120" s="187">
        <f>Max!$B$2*C120</f>
        <v>80</v>
      </c>
      <c r="G120" s="189">
        <f>D120*E120</f>
        <v>4</v>
      </c>
      <c r="H120" s="148">
        <f>F120*G120</f>
        <v>320</v>
      </c>
      <c r="I120"/>
      <c r="J120"/>
      <c r="K120"/>
      <c r="L120"/>
      <c r="M120" s="175" t="str">
        <f>IF(ISNUMBER(SEARCH("squat",$B120)),IF($C120&gt;=0.5,IF($C120&lt;0.6,$D120*$E120," ")," ")," ")</f>
        <v xml:space="preserve"> </v>
      </c>
      <c r="N120" s="175" t="str">
        <f>IF(ISNUMBER(SEARCH("squat",$B120)),IF($C120&gt;=0.6,IF($C120&lt;0.7,$D120*$E120," ")," ")," ")</f>
        <v xml:space="preserve"> </v>
      </c>
      <c r="O120" s="175" t="str">
        <f>IF(ISNUMBER(SEARCH("squat",$B120)),IF($C120&gt;=0.7,IF($C120&lt;0.8,$D120*$E120," ")," ")," ")</f>
        <v xml:space="preserve"> </v>
      </c>
      <c r="P120" s="175" t="str">
        <f>IF(ISNUMBER(SEARCH("squat",$B120)),IF($C120&gt;=0.8,IF($C120&lt;0.9,$D120*$E120," ")," ")," ")</f>
        <v xml:space="preserve"> </v>
      </c>
      <c r="Q120" s="175" t="str">
        <f>IF(ISNUMBER(SEARCH("squat",$B120)),IF($C120&gt;=0.9,$D120*$E120," ")," ")</f>
        <v xml:space="preserve"> </v>
      </c>
      <c r="R120" t="str">
        <f>IF(ISNUMBER(SEARCH("bench",$B120)),IF($C120&gt;=0.5,IF($C120&lt;0.6,$D120*$E120," ")," ")," ")</f>
        <v xml:space="preserve"> </v>
      </c>
      <c r="S120" t="str">
        <f>IF(ISNUMBER(SEARCH("bench",$B120)),IF($C120&gt;=0.6,IF($C120&lt;0.7,$D120*$E120," ")," ")," ")</f>
        <v xml:space="preserve"> </v>
      </c>
      <c r="T120" t="str">
        <f>IF(ISNUMBER(SEARCH("bench",$B120)),IF($C120&gt;=0.7,IF($C120&lt;0.8,$D120*$E120," ")," ")," ")</f>
        <v xml:space="preserve"> </v>
      </c>
      <c r="U120" t="str">
        <f>IF(ISNUMBER(SEARCH("bench",$B120)),IF($C120&gt;=0.8,IF($C120&lt;0.9,$D120*$E120," ")," ")," ")</f>
        <v xml:space="preserve"> </v>
      </c>
      <c r="V120" t="str">
        <f>IF(ISNUMBER(SEARCH("bench",$B120)),IF($C120&gt;=0.9,$D120*$E120," ")," ")</f>
        <v xml:space="preserve"> </v>
      </c>
      <c r="W120"/>
      <c r="X120"/>
      <c r="Y120"/>
      <c r="Z120"/>
      <c r="AA120"/>
    </row>
    <row r="121" spans="1:28" ht="12.75" customHeight="1">
      <c r="A121" s="31"/>
      <c r="B121" s="173" t="s">
        <v>65</v>
      </c>
      <c r="C121" s="33">
        <v>0.5</v>
      </c>
      <c r="D121" s="34">
        <v>4</v>
      </c>
      <c r="E121" s="35">
        <v>1</v>
      </c>
      <c r="F121" s="187">
        <f>Max!$B$2*C121</f>
        <v>100</v>
      </c>
      <c r="G121" s="189">
        <f>D121*E121</f>
        <v>4</v>
      </c>
      <c r="H121" s="148">
        <f>F121*G121</f>
        <v>400</v>
      </c>
      <c r="I121"/>
      <c r="J121"/>
      <c r="K121"/>
      <c r="L121"/>
      <c r="M121" s="175">
        <f t="shared" ref="M121:M132" si="82">IF(ISNUMBER(SEARCH("squat",$B121)),IF($C121&gt;=0.5,IF($C121&lt;0.6,$D121*$E121," ")," ")," ")</f>
        <v>4</v>
      </c>
      <c r="N121" s="175" t="str">
        <f t="shared" ref="N121:N132" si="83">IF(ISNUMBER(SEARCH("squat",$B121)),IF($C121&gt;=0.6,IF($C121&lt;0.7,$D121*$E121," ")," ")," ")</f>
        <v xml:space="preserve"> </v>
      </c>
      <c r="O121" s="175" t="str">
        <f t="shared" ref="O121:O132" si="84">IF(ISNUMBER(SEARCH("squat",$B121)),IF($C121&gt;=0.7,IF($C121&lt;0.8,$D121*$E121," ")," ")," ")</f>
        <v xml:space="preserve"> </v>
      </c>
      <c r="P121" s="175" t="str">
        <f t="shared" ref="P121:P132" si="85">IF(ISNUMBER(SEARCH("squat",$B121)),IF($C121&gt;=0.8,IF($C121&lt;0.9,$D121*$E121," ")," ")," ")</f>
        <v xml:space="preserve"> </v>
      </c>
      <c r="Q121" s="175" t="str">
        <f t="shared" ref="Q121:Q132" si="86">IF(ISNUMBER(SEARCH("squat",$B121)),IF($C121&gt;=0.9,$D121*$E121," ")," ")</f>
        <v xml:space="preserve"> </v>
      </c>
      <c r="R121" t="str">
        <f t="shared" ref="R121:R132" si="87">IF(ISNUMBER(SEARCH("bench",$B121)),IF($C121&gt;=0.5,IF($C121&lt;0.6,$D121*$E121," ")," ")," ")</f>
        <v xml:space="preserve"> </v>
      </c>
      <c r="S121" t="str">
        <f t="shared" ref="S121:S132" si="88">IF(ISNUMBER(SEARCH("bench",$B121)),IF($C121&gt;=0.6,IF($C121&lt;0.7,$D121*$E121," ")," ")," ")</f>
        <v xml:space="preserve"> </v>
      </c>
      <c r="T121" t="str">
        <f t="shared" ref="T121:T132" si="89">IF(ISNUMBER(SEARCH("bench",$B121)),IF($C121&gt;=0.7,IF($C121&lt;0.8,$D121*$E121," ")," ")," ")</f>
        <v xml:space="preserve"> </v>
      </c>
      <c r="U121" t="str">
        <f t="shared" ref="U121:U132" si="90">IF(ISNUMBER(SEARCH("bench",$B121)),IF($C121&gt;=0.8,IF($C121&lt;0.9,$D121*$E121," ")," ")," ")</f>
        <v xml:space="preserve"> </v>
      </c>
      <c r="V121" t="str">
        <f t="shared" ref="V121:V132" si="91">IF(ISNUMBER(SEARCH("bench",$B121)),IF($C121&gt;=0.9,$D121*$E121," ")," ")</f>
        <v xml:space="preserve"> </v>
      </c>
      <c r="W121"/>
      <c r="X121"/>
      <c r="Y121"/>
      <c r="Z121"/>
      <c r="AA121"/>
    </row>
    <row r="122" spans="1:28" ht="12.75" customHeight="1">
      <c r="A122" s="31"/>
      <c r="B122" s="173" t="s">
        <v>65</v>
      </c>
      <c r="C122" s="33">
        <v>0.55000000000000004</v>
      </c>
      <c r="D122" s="34">
        <v>3</v>
      </c>
      <c r="E122" s="35">
        <v>3</v>
      </c>
      <c r="F122" s="187">
        <f>Max!$B$2*C122</f>
        <v>110.00000000000001</v>
      </c>
      <c r="G122" s="189">
        <f>D122*E122</f>
        <v>9</v>
      </c>
      <c r="H122" s="148">
        <f>F122*G122</f>
        <v>990.00000000000011</v>
      </c>
      <c r="I122"/>
      <c r="J122"/>
      <c r="K122"/>
      <c r="L122"/>
      <c r="M122" s="175">
        <f t="shared" si="82"/>
        <v>9</v>
      </c>
      <c r="N122" s="175" t="str">
        <f t="shared" si="83"/>
        <v xml:space="preserve"> </v>
      </c>
      <c r="O122" s="175" t="str">
        <f t="shared" si="84"/>
        <v xml:space="preserve"> </v>
      </c>
      <c r="P122" s="175" t="str">
        <f t="shared" si="85"/>
        <v xml:space="preserve"> </v>
      </c>
      <c r="Q122" s="175" t="str">
        <f t="shared" si="86"/>
        <v xml:space="preserve"> </v>
      </c>
      <c r="R122" t="str">
        <f t="shared" si="87"/>
        <v xml:space="preserve"> </v>
      </c>
      <c r="S122" t="str">
        <f t="shared" si="88"/>
        <v xml:space="preserve"> </v>
      </c>
      <c r="T122" t="str">
        <f t="shared" si="89"/>
        <v xml:space="preserve"> </v>
      </c>
      <c r="U122" t="str">
        <f t="shared" si="90"/>
        <v xml:space="preserve"> </v>
      </c>
      <c r="V122" t="str">
        <f t="shared" si="91"/>
        <v xml:space="preserve"> </v>
      </c>
      <c r="W122"/>
      <c r="X122"/>
      <c r="Y122"/>
      <c r="Z122"/>
      <c r="AA122"/>
    </row>
    <row r="123" spans="1:28" ht="12.75" customHeight="1">
      <c r="A123" s="26">
        <v>2</v>
      </c>
      <c r="B123" s="27" t="s">
        <v>16</v>
      </c>
      <c r="C123" s="28">
        <v>0.5</v>
      </c>
      <c r="D123" s="30">
        <v>5</v>
      </c>
      <c r="E123" s="29">
        <v>1</v>
      </c>
      <c r="F123" s="185">
        <f>Max!$B$3*C123</f>
        <v>42.5</v>
      </c>
      <c r="G123"/>
      <c r="H123"/>
      <c r="I123" s="150">
        <f t="shared" ref="I123:I128" si="92">D123*E123</f>
        <v>5</v>
      </c>
      <c r="J123" s="150">
        <f t="shared" ref="J123:J128" si="93">F123*I123</f>
        <v>212.5</v>
      </c>
      <c r="K123"/>
      <c r="L123"/>
      <c r="M123" t="str">
        <f t="shared" si="82"/>
        <v xml:space="preserve"> </v>
      </c>
      <c r="N123" t="str">
        <f t="shared" si="83"/>
        <v xml:space="preserve"> </v>
      </c>
      <c r="O123" t="str">
        <f t="shared" si="84"/>
        <v xml:space="preserve"> </v>
      </c>
      <c r="P123" t="str">
        <f t="shared" si="85"/>
        <v xml:space="preserve"> </v>
      </c>
      <c r="Q123" t="str">
        <f t="shared" si="86"/>
        <v xml:space="preserve"> </v>
      </c>
      <c r="R123" s="176">
        <f t="shared" si="87"/>
        <v>5</v>
      </c>
      <c r="S123" s="176" t="str">
        <f t="shared" si="88"/>
        <v xml:space="preserve"> </v>
      </c>
      <c r="T123" s="176" t="str">
        <f t="shared" si="89"/>
        <v xml:space="preserve"> </v>
      </c>
      <c r="U123" s="176" t="str">
        <f t="shared" si="90"/>
        <v xml:space="preserve"> </v>
      </c>
      <c r="V123" s="176" t="str">
        <f t="shared" si="91"/>
        <v xml:space="preserve"> </v>
      </c>
      <c r="W123"/>
      <c r="X123"/>
      <c r="Y123"/>
      <c r="Z123"/>
      <c r="AA123"/>
    </row>
    <row r="124" spans="1:28" ht="12.75" customHeight="1">
      <c r="A124" s="26"/>
      <c r="B124" s="174" t="s">
        <v>16</v>
      </c>
      <c r="C124" s="28">
        <v>0.6</v>
      </c>
      <c r="D124" s="30">
        <v>4</v>
      </c>
      <c r="E124" s="29">
        <v>1</v>
      </c>
      <c r="F124" s="185">
        <f>Max!$B$3*C124</f>
        <v>51</v>
      </c>
      <c r="G124"/>
      <c r="H124"/>
      <c r="I124" s="150">
        <f t="shared" si="92"/>
        <v>4</v>
      </c>
      <c r="J124" s="150">
        <f t="shared" si="93"/>
        <v>204</v>
      </c>
      <c r="K124"/>
      <c r="L124"/>
      <c r="M124" t="str">
        <f t="shared" si="82"/>
        <v xml:space="preserve"> </v>
      </c>
      <c r="N124" t="str">
        <f t="shared" si="83"/>
        <v xml:space="preserve"> </v>
      </c>
      <c r="O124" t="str">
        <f t="shared" si="84"/>
        <v xml:space="preserve"> </v>
      </c>
      <c r="P124" t="str">
        <f t="shared" si="85"/>
        <v xml:space="preserve"> </v>
      </c>
      <c r="Q124" t="str">
        <f t="shared" si="86"/>
        <v xml:space="preserve"> </v>
      </c>
      <c r="R124" s="176" t="str">
        <f t="shared" si="87"/>
        <v xml:space="preserve"> </v>
      </c>
      <c r="S124" s="176">
        <f t="shared" si="88"/>
        <v>4</v>
      </c>
      <c r="T124" s="176" t="str">
        <f t="shared" si="89"/>
        <v xml:space="preserve"> </v>
      </c>
      <c r="U124" s="176" t="str">
        <f t="shared" si="90"/>
        <v xml:space="preserve"> </v>
      </c>
      <c r="V124" s="176" t="str">
        <f t="shared" si="91"/>
        <v xml:space="preserve"> </v>
      </c>
      <c r="W124"/>
      <c r="X124"/>
      <c r="Y124"/>
      <c r="Z124"/>
      <c r="AA124"/>
    </row>
    <row r="125" spans="1:28" ht="12.75" customHeight="1">
      <c r="A125" s="26"/>
      <c r="B125" s="174" t="s">
        <v>16</v>
      </c>
      <c r="C125" s="28">
        <v>0.7</v>
      </c>
      <c r="D125" s="30">
        <v>3</v>
      </c>
      <c r="E125" s="29">
        <v>1</v>
      </c>
      <c r="F125" s="185">
        <f>Max!$B$3*C125</f>
        <v>59.499999999999993</v>
      </c>
      <c r="G125"/>
      <c r="H125"/>
      <c r="I125" s="150">
        <f t="shared" si="92"/>
        <v>3</v>
      </c>
      <c r="J125" s="150">
        <f t="shared" si="93"/>
        <v>178.49999999999997</v>
      </c>
      <c r="K125"/>
      <c r="L125"/>
      <c r="M125" t="str">
        <f t="shared" si="82"/>
        <v xml:space="preserve"> </v>
      </c>
      <c r="N125" t="str">
        <f t="shared" si="83"/>
        <v xml:space="preserve"> </v>
      </c>
      <c r="O125" t="str">
        <f t="shared" si="84"/>
        <v xml:space="preserve"> </v>
      </c>
      <c r="P125" t="str">
        <f t="shared" si="85"/>
        <v xml:space="preserve"> </v>
      </c>
      <c r="Q125" t="str">
        <f t="shared" si="86"/>
        <v xml:space="preserve"> </v>
      </c>
      <c r="R125" s="176" t="str">
        <f t="shared" si="87"/>
        <v xml:space="preserve"> </v>
      </c>
      <c r="S125" s="176" t="str">
        <f t="shared" si="88"/>
        <v xml:space="preserve"> </v>
      </c>
      <c r="T125" s="176">
        <f t="shared" si="89"/>
        <v>3</v>
      </c>
      <c r="U125" s="176" t="str">
        <f t="shared" si="90"/>
        <v xml:space="preserve"> </v>
      </c>
      <c r="V125" s="176" t="str">
        <f t="shared" si="91"/>
        <v xml:space="preserve"> </v>
      </c>
      <c r="W125"/>
      <c r="X125"/>
      <c r="Y125"/>
      <c r="Z125"/>
      <c r="AA125"/>
    </row>
    <row r="126" spans="1:28" ht="12.75" customHeight="1">
      <c r="A126" s="26"/>
      <c r="B126" s="174" t="s">
        <v>16</v>
      </c>
      <c r="C126" s="28">
        <v>0.8</v>
      </c>
      <c r="D126" s="30">
        <v>2</v>
      </c>
      <c r="E126" s="29">
        <v>2</v>
      </c>
      <c r="F126" s="185">
        <f>Max!$B$3*C126</f>
        <v>68</v>
      </c>
      <c r="G126"/>
      <c r="H126"/>
      <c r="I126" s="150">
        <f t="shared" si="92"/>
        <v>4</v>
      </c>
      <c r="J126" s="150">
        <f t="shared" si="93"/>
        <v>272</v>
      </c>
      <c r="K126"/>
      <c r="L126"/>
      <c r="M126" t="str">
        <f t="shared" si="82"/>
        <v xml:space="preserve"> </v>
      </c>
      <c r="N126" t="str">
        <f t="shared" si="83"/>
        <v xml:space="preserve"> </v>
      </c>
      <c r="O126" t="str">
        <f t="shared" si="84"/>
        <v xml:space="preserve"> </v>
      </c>
      <c r="P126" t="str">
        <f t="shared" si="85"/>
        <v xml:space="preserve"> </v>
      </c>
      <c r="Q126" t="str">
        <f t="shared" si="86"/>
        <v xml:space="preserve"> </v>
      </c>
      <c r="R126" s="176" t="str">
        <f t="shared" si="87"/>
        <v xml:space="preserve"> </v>
      </c>
      <c r="S126" s="176" t="str">
        <f t="shared" si="88"/>
        <v xml:space="preserve"> </v>
      </c>
      <c r="T126" s="176" t="str">
        <f t="shared" si="89"/>
        <v xml:space="preserve"> </v>
      </c>
      <c r="U126" s="176">
        <f t="shared" si="90"/>
        <v>4</v>
      </c>
      <c r="V126" s="176" t="str">
        <f t="shared" si="91"/>
        <v xml:space="preserve"> </v>
      </c>
      <c r="W126"/>
      <c r="X126"/>
      <c r="Y126"/>
      <c r="Z126"/>
      <c r="AA126"/>
    </row>
    <row r="127" spans="1:28" s="136" customFormat="1" ht="12.75" customHeight="1">
      <c r="A127" s="132"/>
      <c r="B127" s="174" t="s">
        <v>16</v>
      </c>
      <c r="C127" s="133">
        <v>0.85</v>
      </c>
      <c r="D127" s="134">
        <v>1</v>
      </c>
      <c r="E127" s="135">
        <v>2</v>
      </c>
      <c r="F127" s="185">
        <f>Max!$B$3*C127</f>
        <v>72.25</v>
      </c>
      <c r="G127"/>
      <c r="H127"/>
      <c r="I127" s="150">
        <f t="shared" si="92"/>
        <v>2</v>
      </c>
      <c r="J127" s="150">
        <f t="shared" si="93"/>
        <v>144.5</v>
      </c>
      <c r="K127"/>
      <c r="L127"/>
      <c r="M127" t="str">
        <f t="shared" si="82"/>
        <v xml:space="preserve"> </v>
      </c>
      <c r="N127" t="str">
        <f t="shared" si="83"/>
        <v xml:space="preserve"> </v>
      </c>
      <c r="O127" t="str">
        <f t="shared" si="84"/>
        <v xml:space="preserve"> </v>
      </c>
      <c r="P127" t="str">
        <f t="shared" si="85"/>
        <v xml:space="preserve"> </v>
      </c>
      <c r="Q127" t="str">
        <f t="shared" si="86"/>
        <v xml:space="preserve"> </v>
      </c>
      <c r="R127" s="176" t="str">
        <f t="shared" si="87"/>
        <v xml:space="preserve"> </v>
      </c>
      <c r="S127" s="176" t="str">
        <f t="shared" si="88"/>
        <v xml:space="preserve"> </v>
      </c>
      <c r="T127" s="176" t="str">
        <f t="shared" si="89"/>
        <v xml:space="preserve"> </v>
      </c>
      <c r="U127" s="176">
        <f t="shared" si="90"/>
        <v>2</v>
      </c>
      <c r="V127" s="176" t="str">
        <f t="shared" si="91"/>
        <v xml:space="preserve"> </v>
      </c>
      <c r="W127"/>
      <c r="X127"/>
      <c r="Y127"/>
      <c r="Z127"/>
      <c r="AA127"/>
      <c r="AB127"/>
    </row>
    <row r="128" spans="1:28" s="136" customFormat="1" ht="12.75" customHeight="1">
      <c r="A128" s="132"/>
      <c r="B128" s="174" t="s">
        <v>16</v>
      </c>
      <c r="C128" s="133">
        <v>0.8</v>
      </c>
      <c r="D128" s="134">
        <v>2</v>
      </c>
      <c r="E128" s="135">
        <v>2</v>
      </c>
      <c r="F128" s="185">
        <f>Max!$B$3*C128</f>
        <v>68</v>
      </c>
      <c r="G128"/>
      <c r="H128"/>
      <c r="I128" s="150">
        <f t="shared" si="92"/>
        <v>4</v>
      </c>
      <c r="J128" s="150">
        <f t="shared" si="93"/>
        <v>272</v>
      </c>
      <c r="K128"/>
      <c r="L128"/>
      <c r="M128" t="str">
        <f t="shared" si="82"/>
        <v xml:space="preserve"> </v>
      </c>
      <c r="N128" t="str">
        <f t="shared" si="83"/>
        <v xml:space="preserve"> </v>
      </c>
      <c r="O128" t="str">
        <f t="shared" si="84"/>
        <v xml:space="preserve"> </v>
      </c>
      <c r="P128" t="str">
        <f t="shared" si="85"/>
        <v xml:space="preserve"> </v>
      </c>
      <c r="Q128" t="str">
        <f t="shared" si="86"/>
        <v xml:space="preserve"> </v>
      </c>
      <c r="R128" s="176" t="str">
        <f t="shared" si="87"/>
        <v xml:space="preserve"> </v>
      </c>
      <c r="S128" s="176" t="str">
        <f t="shared" si="88"/>
        <v xml:space="preserve"> </v>
      </c>
      <c r="T128" s="176" t="str">
        <f t="shared" si="89"/>
        <v xml:space="preserve"> </v>
      </c>
      <c r="U128" s="176">
        <f t="shared" si="90"/>
        <v>4</v>
      </c>
      <c r="V128" s="176" t="str">
        <f t="shared" si="91"/>
        <v xml:space="preserve"> </v>
      </c>
      <c r="W128"/>
      <c r="X128"/>
      <c r="Y128"/>
      <c r="Z128"/>
      <c r="AA128"/>
      <c r="AB128"/>
    </row>
    <row r="129" spans="1:27" ht="12.75" customHeight="1">
      <c r="A129" s="31">
        <v>3</v>
      </c>
      <c r="B129" s="115" t="s">
        <v>126</v>
      </c>
      <c r="C129" s="33">
        <v>0.5</v>
      </c>
      <c r="D129" s="34">
        <v>3</v>
      </c>
      <c r="E129" s="35">
        <v>1</v>
      </c>
      <c r="F129" s="187">
        <f>Max!$B$2*C129</f>
        <v>100</v>
      </c>
      <c r="G129" s="189">
        <f>D129*E129</f>
        <v>3</v>
      </c>
      <c r="H129" s="148">
        <f>F129*G129</f>
        <v>300</v>
      </c>
      <c r="I129"/>
      <c r="J129"/>
      <c r="K129"/>
      <c r="L129"/>
      <c r="M129" s="175">
        <f t="shared" si="82"/>
        <v>3</v>
      </c>
      <c r="N129" s="175" t="str">
        <f t="shared" si="83"/>
        <v xml:space="preserve"> </v>
      </c>
      <c r="O129" s="175" t="str">
        <f t="shared" si="84"/>
        <v xml:space="preserve"> </v>
      </c>
      <c r="P129" s="175" t="str">
        <f t="shared" si="85"/>
        <v xml:space="preserve"> </v>
      </c>
      <c r="Q129" s="175" t="str">
        <f t="shared" si="86"/>
        <v xml:space="preserve"> </v>
      </c>
      <c r="R129" t="str">
        <f t="shared" si="87"/>
        <v xml:space="preserve"> </v>
      </c>
      <c r="S129" t="str">
        <f t="shared" si="88"/>
        <v xml:space="preserve"> </v>
      </c>
      <c r="T129" t="str">
        <f t="shared" si="89"/>
        <v xml:space="preserve"> </v>
      </c>
      <c r="U129" t="str">
        <f t="shared" si="90"/>
        <v xml:space="preserve"> </v>
      </c>
      <c r="V129" t="str">
        <f t="shared" si="91"/>
        <v xml:space="preserve"> </v>
      </c>
      <c r="W129"/>
      <c r="X129"/>
      <c r="Y129"/>
      <c r="Z129"/>
      <c r="AA129"/>
    </row>
    <row r="130" spans="1:27" ht="12.75" customHeight="1">
      <c r="A130" s="31"/>
      <c r="B130" s="173" t="s">
        <v>126</v>
      </c>
      <c r="C130" s="33">
        <v>0.6</v>
      </c>
      <c r="D130" s="34">
        <v>3</v>
      </c>
      <c r="E130" s="35">
        <v>1</v>
      </c>
      <c r="F130" s="187">
        <f>Max!$B$2*C130</f>
        <v>120</v>
      </c>
      <c r="G130" s="189">
        <f>D130*E130</f>
        <v>3</v>
      </c>
      <c r="H130" s="148">
        <f>F130*G130</f>
        <v>360</v>
      </c>
      <c r="I130"/>
      <c r="J130"/>
      <c r="K130"/>
      <c r="L130"/>
      <c r="M130" s="175" t="str">
        <f t="shared" si="82"/>
        <v xml:space="preserve"> </v>
      </c>
      <c r="N130" s="175">
        <f t="shared" si="83"/>
        <v>3</v>
      </c>
      <c r="O130" s="175" t="str">
        <f t="shared" si="84"/>
        <v xml:space="preserve"> </v>
      </c>
      <c r="P130" s="175" t="str">
        <f t="shared" si="85"/>
        <v xml:space="preserve"> </v>
      </c>
      <c r="Q130" s="175" t="str">
        <f t="shared" si="86"/>
        <v xml:space="preserve"> </v>
      </c>
      <c r="R130" t="str">
        <f t="shared" si="87"/>
        <v xml:space="preserve"> </v>
      </c>
      <c r="S130" t="str">
        <f t="shared" si="88"/>
        <v xml:space="preserve"> </v>
      </c>
      <c r="T130" t="str">
        <f t="shared" si="89"/>
        <v xml:space="preserve"> </v>
      </c>
      <c r="U130" t="str">
        <f t="shared" si="90"/>
        <v xml:space="preserve"> </v>
      </c>
      <c r="V130" t="str">
        <f t="shared" si="91"/>
        <v xml:space="preserve"> </v>
      </c>
      <c r="W130"/>
      <c r="X130"/>
      <c r="Y130"/>
      <c r="Z130"/>
      <c r="AA130"/>
    </row>
    <row r="131" spans="1:27" ht="12.75" customHeight="1">
      <c r="A131" s="31"/>
      <c r="B131" s="173" t="s">
        <v>126</v>
      </c>
      <c r="C131" s="33">
        <v>0.7</v>
      </c>
      <c r="D131" s="34">
        <v>3</v>
      </c>
      <c r="E131" s="35">
        <v>1</v>
      </c>
      <c r="F131" s="187">
        <f>Max!$B$2*C131</f>
        <v>140</v>
      </c>
      <c r="G131" s="189">
        <f>D131*E131</f>
        <v>3</v>
      </c>
      <c r="H131" s="148">
        <f>F131*G131</f>
        <v>420</v>
      </c>
      <c r="I131"/>
      <c r="J131"/>
      <c r="K131"/>
      <c r="L131"/>
      <c r="M131" s="175" t="str">
        <f t="shared" si="82"/>
        <v xml:space="preserve"> </v>
      </c>
      <c r="N131" s="175" t="str">
        <f t="shared" si="83"/>
        <v xml:space="preserve"> </v>
      </c>
      <c r="O131" s="175">
        <f t="shared" si="84"/>
        <v>3</v>
      </c>
      <c r="P131" s="175" t="str">
        <f t="shared" si="85"/>
        <v xml:space="preserve"> </v>
      </c>
      <c r="Q131" s="175" t="str">
        <f t="shared" si="86"/>
        <v xml:space="preserve"> </v>
      </c>
      <c r="R131" t="str">
        <f t="shared" si="87"/>
        <v xml:space="preserve"> </v>
      </c>
      <c r="S131" t="str">
        <f t="shared" si="88"/>
        <v xml:space="preserve"> </v>
      </c>
      <c r="T131" t="str">
        <f t="shared" si="89"/>
        <v xml:space="preserve"> </v>
      </c>
      <c r="U131" t="str">
        <f t="shared" si="90"/>
        <v xml:space="preserve"> </v>
      </c>
      <c r="V131" t="str">
        <f t="shared" si="91"/>
        <v xml:space="preserve"> </v>
      </c>
      <c r="W131"/>
      <c r="X131"/>
      <c r="Y131"/>
      <c r="Z131"/>
      <c r="AA131"/>
    </row>
    <row r="132" spans="1:27" ht="12.75" customHeight="1">
      <c r="A132" s="31"/>
      <c r="B132" s="173" t="s">
        <v>126</v>
      </c>
      <c r="C132" s="33">
        <v>0.75</v>
      </c>
      <c r="D132" s="34">
        <v>2</v>
      </c>
      <c r="E132" s="35">
        <v>4</v>
      </c>
      <c r="F132" s="187">
        <f>Max!$B$2*C132</f>
        <v>150</v>
      </c>
      <c r="G132" s="189">
        <f>D132*E132</f>
        <v>8</v>
      </c>
      <c r="H132" s="148">
        <f>F132*G132</f>
        <v>1200</v>
      </c>
      <c r="I132"/>
      <c r="J132"/>
      <c r="K132"/>
      <c r="L132"/>
      <c r="M132" s="175" t="str">
        <f t="shared" si="82"/>
        <v xml:space="preserve"> </v>
      </c>
      <c r="N132" s="175" t="str">
        <f t="shared" si="83"/>
        <v xml:space="preserve"> </v>
      </c>
      <c r="O132" s="175">
        <f t="shared" si="84"/>
        <v>8</v>
      </c>
      <c r="P132" s="175" t="str">
        <f t="shared" si="85"/>
        <v xml:space="preserve"> </v>
      </c>
      <c r="Q132" s="175" t="str">
        <f t="shared" si="86"/>
        <v xml:space="preserve"> </v>
      </c>
      <c r="R132" t="str">
        <f t="shared" si="87"/>
        <v xml:space="preserve"> </v>
      </c>
      <c r="S132" t="str">
        <f t="shared" si="88"/>
        <v xml:space="preserve"> </v>
      </c>
      <c r="T132" t="str">
        <f t="shared" si="89"/>
        <v xml:space="preserve"> </v>
      </c>
      <c r="U132" t="str">
        <f t="shared" si="90"/>
        <v xml:space="preserve"> </v>
      </c>
      <c r="V132" t="str">
        <f t="shared" si="91"/>
        <v xml:space="preserve"> </v>
      </c>
      <c r="W132"/>
      <c r="X132"/>
      <c r="Y132"/>
      <c r="Z132"/>
      <c r="AA132"/>
    </row>
    <row r="133" spans="1:27" ht="12.75" customHeight="1">
      <c r="A133">
        <v>4</v>
      </c>
      <c r="B133" t="s">
        <v>67</v>
      </c>
      <c r="C133"/>
      <c r="D133">
        <v>6</v>
      </c>
      <c r="E133">
        <v>5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customHeight="1">
      <c r="A134">
        <v>5</v>
      </c>
      <c r="B134" t="s">
        <v>80</v>
      </c>
      <c r="C134"/>
      <c r="D134">
        <v>5</v>
      </c>
      <c r="E134">
        <v>4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</row>
    <row r="135" spans="1:27" ht="12.75" customHeight="1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</row>
    <row r="136" spans="1:27" ht="12.75" customHeight="1">
      <c r="A136" t="s">
        <v>17</v>
      </c>
      <c r="B136"/>
      <c r="C136" t="s">
        <v>12</v>
      </c>
      <c r="D136" t="s">
        <v>13</v>
      </c>
      <c r="E136" t="s">
        <v>14</v>
      </c>
      <c r="F136" t="s">
        <v>15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customHeight="1">
      <c r="A137" s="44">
        <v>1</v>
      </c>
      <c r="B137" s="45" t="s">
        <v>81</v>
      </c>
      <c r="C137" s="46">
        <v>0.5</v>
      </c>
      <c r="D137" s="52">
        <v>3</v>
      </c>
      <c r="E137" s="47">
        <v>1</v>
      </c>
      <c r="F137" s="188">
        <f>Max!$B$4*C137</f>
        <v>80</v>
      </c>
      <c r="G137"/>
      <c r="H137"/>
      <c r="I137"/>
      <c r="J137"/>
      <c r="K137" s="153">
        <f>D137*E137</f>
        <v>3</v>
      </c>
      <c r="L137" s="153">
        <f>F137*K137</f>
        <v>240</v>
      </c>
      <c r="M137"/>
      <c r="N137"/>
      <c r="O137"/>
      <c r="P137"/>
      <c r="Q137"/>
      <c r="R137" t="str">
        <f>IF(ISNUMBER(SEARCH("bench",$B137)),IF($C137&gt;=0.5,IF($C137&lt;0.6,$D137*$E137," ")," ")," ")</f>
        <v xml:space="preserve"> </v>
      </c>
      <c r="S137" t="str">
        <f>IF(ISNUMBER(SEARCH("bench",$B137)),IF($C137&gt;=0.6,IF($C137&lt;0.7,$D137*$E137," ")," ")," ")</f>
        <v xml:space="preserve"> </v>
      </c>
      <c r="T137" t="str">
        <f>IF(ISNUMBER(SEARCH("bench",$B137)),IF($C137&gt;=0.7,IF($C137&lt;0.8,$D137*$E137," ")," ")," ")</f>
        <v xml:space="preserve"> </v>
      </c>
      <c r="U137" t="str">
        <f>IF(ISNUMBER(SEARCH("bench",$B137)),IF($C137&gt;=0.8,IF($C137&lt;0.9,$D137*$E137," ")," ")," ")</f>
        <v xml:space="preserve"> </v>
      </c>
      <c r="V137" t="str">
        <f>IF(ISNUMBER(SEARCH("bench",$B137)),IF($C137&gt;=0.9,$D137*$E137," ")," ")</f>
        <v xml:space="preserve"> </v>
      </c>
      <c r="W137" s="177">
        <f>IF(ISNUMBER(SEARCH("deadlift",$B137)),IF($C137&gt;=0.5,IF($C137&lt;0.6,$D137*$E137," ")," ")," ")</f>
        <v>3</v>
      </c>
      <c r="X137" s="177" t="str">
        <f>IF(ISNUMBER(SEARCH("deadlift",$B137)),IF($C137&gt;=0.6,IF($C137&lt;0.7,$D137*$E137," ")," ")," ")</f>
        <v xml:space="preserve"> </v>
      </c>
      <c r="Y137" s="177" t="str">
        <f>IF(ISNUMBER(SEARCH("deadlift",$B137)),IF($C137&gt;=0.7,IF($C137&lt;0.8,$D137*$E137," ")," ")," ")</f>
        <v xml:space="preserve"> </v>
      </c>
      <c r="Z137" s="177" t="str">
        <f>IF(ISNUMBER(SEARCH("deadlift",$B137)),IF($C137&gt;=0.8,IF($C137&lt;0.9,$D137*$E137," ")," ")," ")</f>
        <v xml:space="preserve"> </v>
      </c>
      <c r="AA137" s="177" t="str">
        <f>IF(ISNUMBER(SEARCH("deadlift",$B137)),IF($C137&gt;=0.9,$D137*$E137," ")," ")</f>
        <v xml:space="preserve"> </v>
      </c>
    </row>
    <row r="138" spans="1:27" ht="12.75" customHeight="1">
      <c r="A138" s="44"/>
      <c r="B138" s="179" t="s">
        <v>81</v>
      </c>
      <c r="C138" s="46">
        <v>0.6</v>
      </c>
      <c r="D138" s="52">
        <v>3</v>
      </c>
      <c r="E138" s="47">
        <v>1</v>
      </c>
      <c r="F138" s="188">
        <f>Max!$B$4*C138</f>
        <v>96</v>
      </c>
      <c r="G138"/>
      <c r="H138"/>
      <c r="I138"/>
      <c r="J138"/>
      <c r="K138" s="153">
        <f>D138*E138</f>
        <v>3</v>
      </c>
      <c r="L138" s="153">
        <f>F138*K138</f>
        <v>288</v>
      </c>
      <c r="M138"/>
      <c r="N138"/>
      <c r="O138"/>
      <c r="P138"/>
      <c r="Q138"/>
      <c r="R138" t="str">
        <f t="shared" ref="R138:R151" si="94">IF(ISNUMBER(SEARCH("bench",$B138)),IF($C138&gt;=0.5,IF($C138&lt;0.6,$D138*$E138," ")," ")," ")</f>
        <v xml:space="preserve"> </v>
      </c>
      <c r="S138" t="str">
        <f t="shared" ref="S138:S151" si="95">IF(ISNUMBER(SEARCH("bench",$B138)),IF($C138&gt;=0.6,IF($C138&lt;0.7,$D138*$E138," ")," ")," ")</f>
        <v xml:space="preserve"> </v>
      </c>
      <c r="T138" t="str">
        <f t="shared" ref="T138:T151" si="96">IF(ISNUMBER(SEARCH("bench",$B138)),IF($C138&gt;=0.7,IF($C138&lt;0.8,$D138*$E138," ")," ")," ")</f>
        <v xml:space="preserve"> </v>
      </c>
      <c r="U138" t="str">
        <f t="shared" ref="U138:U151" si="97">IF(ISNUMBER(SEARCH("bench",$B138)),IF($C138&gt;=0.8,IF($C138&lt;0.9,$D138*$E138," ")," ")," ")</f>
        <v xml:space="preserve"> </v>
      </c>
      <c r="V138" t="str">
        <f t="shared" ref="V138:V151" si="98">IF(ISNUMBER(SEARCH("bench",$B138)),IF($C138&gt;=0.9,$D138*$E138," ")," ")</f>
        <v xml:space="preserve"> </v>
      </c>
      <c r="W138" s="177" t="str">
        <f t="shared" ref="W138:W151" si="99">IF(ISNUMBER(SEARCH("deadlift",$B138)),IF($C138&gt;=0.5,IF($C138&lt;0.6,$D138*$E138," ")," ")," ")</f>
        <v xml:space="preserve"> </v>
      </c>
      <c r="X138" s="177">
        <f t="shared" ref="X138:X151" si="100">IF(ISNUMBER(SEARCH("deadlift",$B138)),IF($C138&gt;=0.6,IF($C138&lt;0.7,$D138*$E138," ")," ")," ")</f>
        <v>3</v>
      </c>
      <c r="Y138" s="177" t="str">
        <f t="shared" ref="Y138:Y151" si="101">IF(ISNUMBER(SEARCH("deadlift",$B138)),IF($C138&gt;=0.7,IF($C138&lt;0.8,$D138*$E138," ")," ")," ")</f>
        <v xml:space="preserve"> </v>
      </c>
      <c r="Z138" s="177" t="str">
        <f t="shared" ref="Z138:Z151" si="102">IF(ISNUMBER(SEARCH("deadlift",$B138)),IF($C138&gt;=0.8,IF($C138&lt;0.9,$D138*$E138," ")," ")," ")</f>
        <v xml:space="preserve"> </v>
      </c>
      <c r="AA138" s="177" t="str">
        <f t="shared" ref="AA138:AA151" si="103">IF(ISNUMBER(SEARCH("deadlift",$B138)),IF($C138&gt;=0.9,$D138*$E138," ")," ")</f>
        <v xml:space="preserve"> </v>
      </c>
    </row>
    <row r="139" spans="1:27" ht="12.75" customHeight="1">
      <c r="A139" s="44"/>
      <c r="B139" s="179" t="s">
        <v>81</v>
      </c>
      <c r="C139" s="46">
        <v>0.7</v>
      </c>
      <c r="D139" s="52">
        <v>3</v>
      </c>
      <c r="E139" s="47">
        <v>1</v>
      </c>
      <c r="F139" s="188">
        <f>Max!$B$4*C139</f>
        <v>112</v>
      </c>
      <c r="G139"/>
      <c r="H139"/>
      <c r="I139"/>
      <c r="J139"/>
      <c r="K139" s="153">
        <f>D139*E139</f>
        <v>3</v>
      </c>
      <c r="L139" s="153">
        <f>F139*K139</f>
        <v>336</v>
      </c>
      <c r="M139"/>
      <c r="N139"/>
      <c r="O139"/>
      <c r="P139"/>
      <c r="Q139"/>
      <c r="R139" t="str">
        <f t="shared" si="94"/>
        <v xml:space="preserve"> </v>
      </c>
      <c r="S139" t="str">
        <f t="shared" si="95"/>
        <v xml:space="preserve"> </v>
      </c>
      <c r="T139" t="str">
        <f t="shared" si="96"/>
        <v xml:space="preserve"> </v>
      </c>
      <c r="U139" t="str">
        <f t="shared" si="97"/>
        <v xml:space="preserve"> </v>
      </c>
      <c r="V139" t="str">
        <f t="shared" si="98"/>
        <v xml:space="preserve"> </v>
      </c>
      <c r="W139" s="177" t="str">
        <f t="shared" si="99"/>
        <v xml:space="preserve"> </v>
      </c>
      <c r="X139" s="177" t="str">
        <f t="shared" si="100"/>
        <v xml:space="preserve"> </v>
      </c>
      <c r="Y139" s="177">
        <f t="shared" si="101"/>
        <v>3</v>
      </c>
      <c r="Z139" s="177" t="str">
        <f t="shared" si="102"/>
        <v xml:space="preserve"> </v>
      </c>
      <c r="AA139" s="177" t="str">
        <f t="shared" si="103"/>
        <v xml:space="preserve"> </v>
      </c>
    </row>
    <row r="140" spans="1:27" ht="12.75" customHeight="1">
      <c r="A140" s="44"/>
      <c r="B140" s="179" t="s">
        <v>81</v>
      </c>
      <c r="C140" s="46">
        <v>0.75</v>
      </c>
      <c r="D140" s="52">
        <v>2</v>
      </c>
      <c r="E140" s="47">
        <v>4</v>
      </c>
      <c r="F140" s="188">
        <f>Max!$B$4*C140</f>
        <v>120</v>
      </c>
      <c r="G140"/>
      <c r="H140"/>
      <c r="I140"/>
      <c r="J140"/>
      <c r="K140" s="153">
        <f>D140*E140</f>
        <v>8</v>
      </c>
      <c r="L140" s="153">
        <f>F140*K140</f>
        <v>960</v>
      </c>
      <c r="M140"/>
      <c r="N140"/>
      <c r="O140"/>
      <c r="P140"/>
      <c r="Q140"/>
      <c r="R140" t="str">
        <f t="shared" si="94"/>
        <v xml:space="preserve"> </v>
      </c>
      <c r="S140" t="str">
        <f t="shared" si="95"/>
        <v xml:space="preserve"> </v>
      </c>
      <c r="T140" t="str">
        <f t="shared" si="96"/>
        <v xml:space="preserve"> </v>
      </c>
      <c r="U140" t="str">
        <f t="shared" si="97"/>
        <v xml:space="preserve"> </v>
      </c>
      <c r="V140" t="str">
        <f t="shared" si="98"/>
        <v xml:space="preserve"> </v>
      </c>
      <c r="W140" s="177" t="str">
        <f t="shared" si="99"/>
        <v xml:space="preserve"> </v>
      </c>
      <c r="X140" s="177" t="str">
        <f t="shared" si="100"/>
        <v xml:space="preserve"> </v>
      </c>
      <c r="Y140" s="177">
        <f t="shared" si="101"/>
        <v>8</v>
      </c>
      <c r="Z140" s="177" t="str">
        <f t="shared" si="102"/>
        <v xml:space="preserve"> </v>
      </c>
      <c r="AA140" s="177" t="str">
        <f t="shared" si="103"/>
        <v xml:space="preserve"> </v>
      </c>
    </row>
    <row r="141" spans="1:27" ht="12.75" customHeight="1">
      <c r="A141" s="26">
        <v>2</v>
      </c>
      <c r="B141" s="27" t="s">
        <v>16</v>
      </c>
      <c r="C141" s="28">
        <v>0.5</v>
      </c>
      <c r="D141" s="30">
        <v>5</v>
      </c>
      <c r="E141" s="29">
        <v>1</v>
      </c>
      <c r="F141" s="185">
        <f>Max!$B$3*C141</f>
        <v>42.5</v>
      </c>
      <c r="G141"/>
      <c r="H141"/>
      <c r="I141" s="150">
        <f t="shared" ref="I141:I148" si="104">D141*E141</f>
        <v>5</v>
      </c>
      <c r="J141" s="150">
        <f t="shared" ref="J141:J148" si="105">F141*I141</f>
        <v>212.5</v>
      </c>
      <c r="K141"/>
      <c r="L141"/>
      <c r="M141"/>
      <c r="N141"/>
      <c r="O141"/>
      <c r="P141"/>
      <c r="Q141"/>
      <c r="R141" s="176">
        <f t="shared" si="94"/>
        <v>5</v>
      </c>
      <c r="S141" s="176" t="str">
        <f t="shared" si="95"/>
        <v xml:space="preserve"> </v>
      </c>
      <c r="T141" s="176" t="str">
        <f t="shared" si="96"/>
        <v xml:space="preserve"> </v>
      </c>
      <c r="U141" s="176" t="str">
        <f t="shared" si="97"/>
        <v xml:space="preserve"> </v>
      </c>
      <c r="V141" s="176" t="str">
        <f t="shared" si="98"/>
        <v xml:space="preserve"> </v>
      </c>
      <c r="W141" t="str">
        <f t="shared" si="99"/>
        <v xml:space="preserve"> </v>
      </c>
      <c r="X141" t="str">
        <f t="shared" si="100"/>
        <v xml:space="preserve"> </v>
      </c>
      <c r="Y141" t="str">
        <f t="shared" si="101"/>
        <v xml:space="preserve"> </v>
      </c>
      <c r="Z141" t="str">
        <f t="shared" si="102"/>
        <v xml:space="preserve"> </v>
      </c>
      <c r="AA141" t="str">
        <f t="shared" si="103"/>
        <v xml:space="preserve"> </v>
      </c>
    </row>
    <row r="142" spans="1:27" ht="12.75" customHeight="1">
      <c r="A142" s="26"/>
      <c r="B142" s="174" t="s">
        <v>16</v>
      </c>
      <c r="C142" s="28">
        <v>0.6</v>
      </c>
      <c r="D142" s="30">
        <v>5</v>
      </c>
      <c r="E142" s="29">
        <v>1</v>
      </c>
      <c r="F142" s="185">
        <f>Max!$B$3*C142</f>
        <v>51</v>
      </c>
      <c r="G142"/>
      <c r="H142"/>
      <c r="I142" s="150">
        <f t="shared" si="104"/>
        <v>5</v>
      </c>
      <c r="J142" s="150">
        <f t="shared" si="105"/>
        <v>255</v>
      </c>
      <c r="K142"/>
      <c r="L142"/>
      <c r="M142"/>
      <c r="N142"/>
      <c r="O142"/>
      <c r="P142"/>
      <c r="Q142"/>
      <c r="R142" s="176" t="str">
        <f t="shared" si="94"/>
        <v xml:space="preserve"> </v>
      </c>
      <c r="S142" s="176">
        <f t="shared" si="95"/>
        <v>5</v>
      </c>
      <c r="T142" s="176" t="str">
        <f t="shared" si="96"/>
        <v xml:space="preserve"> </v>
      </c>
      <c r="U142" s="176" t="str">
        <f t="shared" si="97"/>
        <v xml:space="preserve"> </v>
      </c>
      <c r="V142" s="176" t="str">
        <f t="shared" si="98"/>
        <v xml:space="preserve"> </v>
      </c>
      <c r="W142" t="str">
        <f t="shared" si="99"/>
        <v xml:space="preserve"> </v>
      </c>
      <c r="X142" t="str">
        <f t="shared" si="100"/>
        <v xml:space="preserve"> </v>
      </c>
      <c r="Y142" t="str">
        <f t="shared" si="101"/>
        <v xml:space="preserve"> </v>
      </c>
      <c r="Z142" t="str">
        <f t="shared" si="102"/>
        <v xml:space="preserve"> </v>
      </c>
      <c r="AA142" t="str">
        <f t="shared" si="103"/>
        <v xml:space="preserve"> </v>
      </c>
    </row>
    <row r="143" spans="1:27" ht="12.75" customHeight="1">
      <c r="A143" s="26"/>
      <c r="B143" s="174" t="s">
        <v>16</v>
      </c>
      <c r="C143" s="28">
        <v>0.7</v>
      </c>
      <c r="D143" s="30">
        <v>3</v>
      </c>
      <c r="E143" s="29">
        <v>1</v>
      </c>
      <c r="F143" s="185">
        <f>Max!$B$3*C143</f>
        <v>59.499999999999993</v>
      </c>
      <c r="G143"/>
      <c r="H143"/>
      <c r="I143" s="150">
        <f t="shared" si="104"/>
        <v>3</v>
      </c>
      <c r="J143" s="150">
        <f t="shared" si="105"/>
        <v>178.49999999999997</v>
      </c>
      <c r="K143"/>
      <c r="L143"/>
      <c r="M143"/>
      <c r="N143"/>
      <c r="O143"/>
      <c r="P143"/>
      <c r="Q143"/>
      <c r="R143" s="176" t="str">
        <f t="shared" si="94"/>
        <v xml:space="preserve"> </v>
      </c>
      <c r="S143" s="176" t="str">
        <f t="shared" si="95"/>
        <v xml:space="preserve"> </v>
      </c>
      <c r="T143" s="176">
        <f t="shared" si="96"/>
        <v>3</v>
      </c>
      <c r="U143" s="176" t="str">
        <f t="shared" si="97"/>
        <v xml:space="preserve"> </v>
      </c>
      <c r="V143" s="176" t="str">
        <f t="shared" si="98"/>
        <v xml:space="preserve"> </v>
      </c>
      <c r="W143" t="str">
        <f t="shared" si="99"/>
        <v xml:space="preserve"> </v>
      </c>
      <c r="X143" t="str">
        <f t="shared" si="100"/>
        <v xml:space="preserve"> </v>
      </c>
      <c r="Y143" t="str">
        <f t="shared" si="101"/>
        <v xml:space="preserve"> </v>
      </c>
      <c r="Z143" t="str">
        <f t="shared" si="102"/>
        <v xml:space="preserve"> </v>
      </c>
      <c r="AA143" t="str">
        <f t="shared" si="103"/>
        <v xml:space="preserve"> </v>
      </c>
    </row>
    <row r="144" spans="1:27" ht="12.75" customHeight="1">
      <c r="A144" s="26"/>
      <c r="B144" s="174" t="s">
        <v>16</v>
      </c>
      <c r="C144" s="28">
        <v>0.7</v>
      </c>
      <c r="D144" s="30">
        <v>7</v>
      </c>
      <c r="E144" s="29">
        <v>1</v>
      </c>
      <c r="F144" s="185">
        <f>Max!$B$3*C144</f>
        <v>59.499999999999993</v>
      </c>
      <c r="G144"/>
      <c r="H144"/>
      <c r="I144" s="150">
        <f t="shared" si="104"/>
        <v>7</v>
      </c>
      <c r="J144" s="150">
        <f t="shared" si="105"/>
        <v>416.49999999999994</v>
      </c>
      <c r="K144"/>
      <c r="L144"/>
      <c r="M144"/>
      <c r="N144"/>
      <c r="O144"/>
      <c r="P144"/>
      <c r="Q144"/>
      <c r="R144" s="176" t="str">
        <f t="shared" si="94"/>
        <v xml:space="preserve"> </v>
      </c>
      <c r="S144" s="176" t="str">
        <f t="shared" si="95"/>
        <v xml:space="preserve"> </v>
      </c>
      <c r="T144" s="176">
        <f t="shared" si="96"/>
        <v>7</v>
      </c>
      <c r="U144" s="176" t="str">
        <f t="shared" si="97"/>
        <v xml:space="preserve"> </v>
      </c>
      <c r="V144" s="176" t="str">
        <f t="shared" si="98"/>
        <v xml:space="preserve"> </v>
      </c>
      <c r="W144" t="str">
        <f t="shared" si="99"/>
        <v xml:space="preserve"> </v>
      </c>
      <c r="X144" t="str">
        <f t="shared" si="100"/>
        <v xml:space="preserve"> </v>
      </c>
      <c r="Y144" t="str">
        <f t="shared" si="101"/>
        <v xml:space="preserve"> </v>
      </c>
      <c r="Z144" t="str">
        <f t="shared" si="102"/>
        <v xml:space="preserve"> </v>
      </c>
      <c r="AA144" t="str">
        <f t="shared" si="103"/>
        <v xml:space="preserve"> </v>
      </c>
    </row>
    <row r="145" spans="1:27" ht="12.75" customHeight="1">
      <c r="A145" s="26"/>
      <c r="B145" s="174" t="s">
        <v>16</v>
      </c>
      <c r="C145" s="28">
        <v>0.7</v>
      </c>
      <c r="D145" s="30">
        <v>4</v>
      </c>
      <c r="E145" s="29">
        <v>1</v>
      </c>
      <c r="F145" s="185">
        <f>Max!$B$3*C145</f>
        <v>59.499999999999993</v>
      </c>
      <c r="G145"/>
      <c r="H145"/>
      <c r="I145" s="150">
        <f t="shared" si="104"/>
        <v>4</v>
      </c>
      <c r="J145" s="150">
        <f t="shared" si="105"/>
        <v>237.99999999999997</v>
      </c>
      <c r="K145"/>
      <c r="L145"/>
      <c r="M145"/>
      <c r="N145"/>
      <c r="O145"/>
      <c r="P145"/>
      <c r="Q145"/>
      <c r="R145" s="176" t="str">
        <f t="shared" si="94"/>
        <v xml:space="preserve"> </v>
      </c>
      <c r="S145" s="176" t="str">
        <f t="shared" si="95"/>
        <v xml:space="preserve"> </v>
      </c>
      <c r="T145" s="176">
        <f t="shared" si="96"/>
        <v>4</v>
      </c>
      <c r="U145" s="176" t="str">
        <f t="shared" si="97"/>
        <v xml:space="preserve"> </v>
      </c>
      <c r="V145" s="176" t="str">
        <f t="shared" si="98"/>
        <v xml:space="preserve"> </v>
      </c>
      <c r="W145" t="str">
        <f t="shared" si="99"/>
        <v xml:space="preserve"> </v>
      </c>
      <c r="X145" t="str">
        <f t="shared" si="100"/>
        <v xml:space="preserve"> </v>
      </c>
      <c r="Y145" t="str">
        <f t="shared" si="101"/>
        <v xml:space="preserve"> </v>
      </c>
      <c r="Z145" t="str">
        <f t="shared" si="102"/>
        <v xml:space="preserve"> </v>
      </c>
      <c r="AA145" t="str">
        <f t="shared" si="103"/>
        <v xml:space="preserve"> </v>
      </c>
    </row>
    <row r="146" spans="1:27" ht="12.75" customHeight="1">
      <c r="A146" s="26"/>
      <c r="B146" s="174" t="s">
        <v>16</v>
      </c>
      <c r="C146" s="28">
        <v>0.7</v>
      </c>
      <c r="D146" s="30">
        <v>8</v>
      </c>
      <c r="E146" s="29">
        <v>1</v>
      </c>
      <c r="F146" s="185">
        <f>Max!$B$3*C146</f>
        <v>59.499999999999993</v>
      </c>
      <c r="G146"/>
      <c r="H146"/>
      <c r="I146" s="150">
        <f t="shared" si="104"/>
        <v>8</v>
      </c>
      <c r="J146" s="150">
        <f t="shared" si="105"/>
        <v>475.99999999999994</v>
      </c>
      <c r="K146"/>
      <c r="L146"/>
      <c r="M146"/>
      <c r="N146"/>
      <c r="O146"/>
      <c r="P146"/>
      <c r="Q146"/>
      <c r="R146" s="176" t="str">
        <f t="shared" si="94"/>
        <v xml:space="preserve"> </v>
      </c>
      <c r="S146" s="176" t="str">
        <f t="shared" si="95"/>
        <v xml:space="preserve"> </v>
      </c>
      <c r="T146" s="176">
        <f t="shared" si="96"/>
        <v>8</v>
      </c>
      <c r="U146" s="176" t="str">
        <f t="shared" si="97"/>
        <v xml:space="preserve"> </v>
      </c>
      <c r="V146" s="176" t="str">
        <f t="shared" si="98"/>
        <v xml:space="preserve"> </v>
      </c>
      <c r="W146" t="str">
        <f t="shared" si="99"/>
        <v xml:space="preserve"> </v>
      </c>
      <c r="X146" t="str">
        <f t="shared" si="100"/>
        <v xml:space="preserve"> </v>
      </c>
      <c r="Y146" t="str">
        <f t="shared" si="101"/>
        <v xml:space="preserve"> </v>
      </c>
      <c r="Z146" t="str">
        <f t="shared" si="102"/>
        <v xml:space="preserve"> </v>
      </c>
      <c r="AA146" t="str">
        <f t="shared" si="103"/>
        <v xml:space="preserve"> </v>
      </c>
    </row>
    <row r="147" spans="1:27" ht="12.75" customHeight="1">
      <c r="A147" s="26"/>
      <c r="B147" s="174" t="s">
        <v>16</v>
      </c>
      <c r="C147" s="28">
        <v>0.7</v>
      </c>
      <c r="D147" s="30">
        <v>2</v>
      </c>
      <c r="E147" s="29">
        <v>1</v>
      </c>
      <c r="F147" s="185">
        <f>Max!$B$3*C147</f>
        <v>59.499999999999993</v>
      </c>
      <c r="G147"/>
      <c r="H147"/>
      <c r="I147" s="150">
        <f t="shared" si="104"/>
        <v>2</v>
      </c>
      <c r="J147" s="150">
        <f t="shared" si="105"/>
        <v>118.99999999999999</v>
      </c>
      <c r="K147"/>
      <c r="L147"/>
      <c r="M147"/>
      <c r="N147"/>
      <c r="O147"/>
      <c r="P147"/>
      <c r="Q147"/>
      <c r="R147" s="176" t="str">
        <f t="shared" si="94"/>
        <v xml:space="preserve"> </v>
      </c>
      <c r="S147" s="176" t="str">
        <f t="shared" si="95"/>
        <v xml:space="preserve"> </v>
      </c>
      <c r="T147" s="176">
        <f t="shared" si="96"/>
        <v>2</v>
      </c>
      <c r="U147" s="176" t="str">
        <f t="shared" si="97"/>
        <v xml:space="preserve"> </v>
      </c>
      <c r="V147" s="176" t="str">
        <f t="shared" si="98"/>
        <v xml:space="preserve"> </v>
      </c>
      <c r="W147" t="str">
        <f t="shared" si="99"/>
        <v xml:space="preserve"> </v>
      </c>
      <c r="X147" t="str">
        <f t="shared" si="100"/>
        <v xml:space="preserve"> </v>
      </c>
      <c r="Y147" t="str">
        <f t="shared" si="101"/>
        <v xml:space="preserve"> </v>
      </c>
      <c r="Z147" t="str">
        <f t="shared" si="102"/>
        <v xml:space="preserve"> </v>
      </c>
      <c r="AA147" t="str">
        <f t="shared" si="103"/>
        <v xml:space="preserve"> </v>
      </c>
    </row>
    <row r="148" spans="1:27" ht="12.75" customHeight="1">
      <c r="A148" s="26"/>
      <c r="B148" s="174" t="s">
        <v>16</v>
      </c>
      <c r="C148" s="28">
        <v>0.7</v>
      </c>
      <c r="D148" s="30">
        <v>6</v>
      </c>
      <c r="E148" s="29">
        <v>1</v>
      </c>
      <c r="F148" s="185">
        <f>Max!$B$3*C148</f>
        <v>59.499999999999993</v>
      </c>
      <c r="G148"/>
      <c r="H148"/>
      <c r="I148" s="150">
        <f t="shared" si="104"/>
        <v>6</v>
      </c>
      <c r="J148" s="150">
        <f t="shared" si="105"/>
        <v>356.99999999999994</v>
      </c>
      <c r="K148"/>
      <c r="L148"/>
      <c r="M148"/>
      <c r="N148"/>
      <c r="O148"/>
      <c r="P148"/>
      <c r="Q148"/>
      <c r="R148" s="176" t="str">
        <f t="shared" si="94"/>
        <v xml:space="preserve"> </v>
      </c>
      <c r="S148" s="176" t="str">
        <f t="shared" si="95"/>
        <v xml:space="preserve"> </v>
      </c>
      <c r="T148" s="176">
        <f t="shared" si="96"/>
        <v>6</v>
      </c>
      <c r="U148" s="176" t="str">
        <f t="shared" si="97"/>
        <v xml:space="preserve"> </v>
      </c>
      <c r="V148" s="176" t="str">
        <f t="shared" si="98"/>
        <v xml:space="preserve"> </v>
      </c>
      <c r="W148" t="str">
        <f t="shared" si="99"/>
        <v xml:space="preserve"> </v>
      </c>
      <c r="X148" t="str">
        <f t="shared" si="100"/>
        <v xml:space="preserve"> </v>
      </c>
      <c r="Y148" t="str">
        <f t="shared" si="101"/>
        <v xml:space="preserve"> </v>
      </c>
      <c r="Z148" t="str">
        <f t="shared" si="102"/>
        <v xml:space="preserve"> </v>
      </c>
      <c r="AA148" t="str">
        <f t="shared" si="103"/>
        <v xml:space="preserve"> </v>
      </c>
    </row>
    <row r="149" spans="1:27" ht="12.75" customHeight="1">
      <c r="A149" s="44">
        <v>3</v>
      </c>
      <c r="B149" s="45" t="s">
        <v>129</v>
      </c>
      <c r="C149" s="46">
        <v>0.6</v>
      </c>
      <c r="D149" s="52">
        <v>4</v>
      </c>
      <c r="E149" s="47">
        <v>1</v>
      </c>
      <c r="F149" s="188">
        <f>Max!$B$4*C149</f>
        <v>96</v>
      </c>
      <c r="G149"/>
      <c r="H149"/>
      <c r="I149"/>
      <c r="J149"/>
      <c r="K149" s="153">
        <f>D149*E149</f>
        <v>4</v>
      </c>
      <c r="L149" s="153">
        <f>F149*K149</f>
        <v>384</v>
      </c>
      <c r="M149"/>
      <c r="N149"/>
      <c r="O149"/>
      <c r="P149"/>
      <c r="Q149"/>
      <c r="R149" t="str">
        <f t="shared" si="94"/>
        <v xml:space="preserve"> </v>
      </c>
      <c r="S149" t="str">
        <f t="shared" si="95"/>
        <v xml:space="preserve"> </v>
      </c>
      <c r="T149" t="str">
        <f t="shared" si="96"/>
        <v xml:space="preserve"> </v>
      </c>
      <c r="U149" t="str">
        <f t="shared" si="97"/>
        <v xml:space="preserve"> </v>
      </c>
      <c r="V149" t="str">
        <f t="shared" si="98"/>
        <v xml:space="preserve"> </v>
      </c>
      <c r="W149" s="177" t="str">
        <f t="shared" si="99"/>
        <v xml:space="preserve"> </v>
      </c>
      <c r="X149" s="177">
        <f t="shared" si="100"/>
        <v>4</v>
      </c>
      <c r="Y149" s="177" t="str">
        <f t="shared" si="101"/>
        <v xml:space="preserve"> </v>
      </c>
      <c r="Z149" s="177" t="str">
        <f t="shared" si="102"/>
        <v xml:space="preserve"> </v>
      </c>
      <c r="AA149" s="177" t="str">
        <f t="shared" si="103"/>
        <v xml:space="preserve"> </v>
      </c>
    </row>
    <row r="150" spans="1:27" ht="12.75" customHeight="1">
      <c r="A150" s="44"/>
      <c r="B150" s="179" t="s">
        <v>129</v>
      </c>
      <c r="C150" s="46">
        <v>0.7</v>
      </c>
      <c r="D150" s="52">
        <v>4</v>
      </c>
      <c r="E150" s="47">
        <v>1</v>
      </c>
      <c r="F150" s="188">
        <f>Max!$B$4*C150</f>
        <v>112</v>
      </c>
      <c r="G150"/>
      <c r="H150"/>
      <c r="I150"/>
      <c r="J150"/>
      <c r="K150" s="153">
        <f>D150*E150</f>
        <v>4</v>
      </c>
      <c r="L150" s="153">
        <f>F150*K150</f>
        <v>448</v>
      </c>
      <c r="M150"/>
      <c r="N150"/>
      <c r="O150"/>
      <c r="P150"/>
      <c r="Q150"/>
      <c r="R150" t="str">
        <f t="shared" si="94"/>
        <v xml:space="preserve"> </v>
      </c>
      <c r="S150" t="str">
        <f t="shared" si="95"/>
        <v xml:space="preserve"> </v>
      </c>
      <c r="T150" t="str">
        <f t="shared" si="96"/>
        <v xml:space="preserve"> </v>
      </c>
      <c r="U150" t="str">
        <f t="shared" si="97"/>
        <v xml:space="preserve"> </v>
      </c>
      <c r="V150" t="str">
        <f t="shared" si="98"/>
        <v xml:space="preserve"> </v>
      </c>
      <c r="W150" s="177" t="str">
        <f t="shared" si="99"/>
        <v xml:space="preserve"> </v>
      </c>
      <c r="X150" s="177" t="str">
        <f t="shared" si="100"/>
        <v xml:space="preserve"> </v>
      </c>
      <c r="Y150" s="177">
        <f t="shared" si="101"/>
        <v>4</v>
      </c>
      <c r="Z150" s="177" t="str">
        <f t="shared" si="102"/>
        <v xml:space="preserve"> </v>
      </c>
      <c r="AA150" s="177" t="str">
        <f t="shared" si="103"/>
        <v xml:space="preserve"> </v>
      </c>
    </row>
    <row r="151" spans="1:27" ht="12.75" customHeight="1">
      <c r="A151" s="44"/>
      <c r="B151" s="179" t="s">
        <v>129</v>
      </c>
      <c r="C151" s="46">
        <v>0.8</v>
      </c>
      <c r="D151" s="52">
        <v>4</v>
      </c>
      <c r="E151" s="47">
        <v>4</v>
      </c>
      <c r="F151" s="152">
        <f>Max!$B$4*C151</f>
        <v>128</v>
      </c>
      <c r="G151"/>
      <c r="H151"/>
      <c r="I151"/>
      <c r="J151"/>
      <c r="K151" s="153">
        <f>D151*E151</f>
        <v>16</v>
      </c>
      <c r="L151" s="153">
        <f>F151*K151</f>
        <v>2048</v>
      </c>
      <c r="M151"/>
      <c r="N151"/>
      <c r="O151"/>
      <c r="P151"/>
      <c r="Q151"/>
      <c r="R151" t="str">
        <f t="shared" si="94"/>
        <v xml:space="preserve"> </v>
      </c>
      <c r="S151" t="str">
        <f t="shared" si="95"/>
        <v xml:space="preserve"> </v>
      </c>
      <c r="T151" t="str">
        <f t="shared" si="96"/>
        <v xml:space="preserve"> </v>
      </c>
      <c r="U151" t="str">
        <f t="shared" si="97"/>
        <v xml:space="preserve"> </v>
      </c>
      <c r="V151" t="str">
        <f t="shared" si="98"/>
        <v xml:space="preserve"> </v>
      </c>
      <c r="W151" s="177" t="str">
        <f t="shared" si="99"/>
        <v xml:space="preserve"> </v>
      </c>
      <c r="X151" s="177" t="str">
        <f t="shared" si="100"/>
        <v xml:space="preserve"> </v>
      </c>
      <c r="Y151" s="177" t="str">
        <f t="shared" si="101"/>
        <v xml:space="preserve"> </v>
      </c>
      <c r="Z151" s="177">
        <f t="shared" si="102"/>
        <v>16</v>
      </c>
      <c r="AA151" s="177" t="str">
        <f t="shared" si="103"/>
        <v xml:space="preserve"> </v>
      </c>
    </row>
    <row r="152" spans="1:27" ht="12.75" customHeight="1">
      <c r="A152">
        <v>4</v>
      </c>
      <c r="B152" t="s">
        <v>66</v>
      </c>
      <c r="C152"/>
      <c r="D152">
        <v>6</v>
      </c>
      <c r="E152">
        <v>4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</row>
    <row r="153" spans="1:27" ht="12.75" customHeight="1">
      <c r="A153">
        <v>5</v>
      </c>
      <c r="B153" t="s">
        <v>23</v>
      </c>
      <c r="C153"/>
      <c r="D153">
        <v>10</v>
      </c>
      <c r="E153">
        <v>3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</row>
    <row r="154" spans="1:27" ht="12.75" customHeight="1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customHeight="1">
      <c r="A155" t="s">
        <v>18</v>
      </c>
      <c r="B155"/>
      <c r="C155" t="s">
        <v>12</v>
      </c>
      <c r="D155" t="s">
        <v>13</v>
      </c>
      <c r="E155" t="s">
        <v>14</v>
      </c>
      <c r="F155" t="s">
        <v>15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</row>
    <row r="156" spans="1:27" ht="12.75" customHeight="1">
      <c r="A156" s="137">
        <v>1</v>
      </c>
      <c r="B156" s="138" t="s">
        <v>68</v>
      </c>
      <c r="C156" s="139">
        <v>0.55000000000000004</v>
      </c>
      <c r="D156" s="140">
        <v>3</v>
      </c>
      <c r="E156" s="141">
        <v>1</v>
      </c>
      <c r="F156" s="194">
        <f>Max!$B$3*C156</f>
        <v>46.750000000000007</v>
      </c>
      <c r="G156"/>
      <c r="H156"/>
      <c r="I156" s="150">
        <f>D156*E156</f>
        <v>3</v>
      </c>
      <c r="J156" s="150">
        <f>F156*I156</f>
        <v>140.25000000000003</v>
      </c>
      <c r="K156"/>
      <c r="L156"/>
      <c r="M156" t="str">
        <f>IF(ISNUMBER(SEARCH("squat",$B156)),IF($C156&gt;=0.5,IF($C156&lt;0.6,$D156*$E156," ")," ")," ")</f>
        <v xml:space="preserve"> </v>
      </c>
      <c r="N156" t="str">
        <f>IF(ISNUMBER(SEARCH("squat",$B156)),IF($C156&gt;=0.6,IF($C156&lt;0.7,$D156*$E156," ")," ")," ")</f>
        <v xml:space="preserve"> </v>
      </c>
      <c r="O156" t="str">
        <f>IF(ISNUMBER(SEARCH("squat",$B156)),IF($C156&gt;=0.7,IF($C156&lt;0.8,$D156*$E156," ")," ")," ")</f>
        <v xml:space="preserve"> </v>
      </c>
      <c r="P156" t="str">
        <f>IF(ISNUMBER(SEARCH("squat",$B156)),IF($C156&gt;=0.8,IF($C156&lt;0.9,$D156*$E156," ")," ")," ")</f>
        <v xml:space="preserve"> </v>
      </c>
      <c r="Q156" t="str">
        <f>IF(ISNUMBER(SEARCH("squat",$B156)),IF($C156&gt;=0.9,$D156*$E156," ")," ")</f>
        <v xml:space="preserve"> </v>
      </c>
      <c r="R156" s="176">
        <f>IF(ISNUMBER(SEARCH("bench",$B156)),IF($C156&gt;=0.5,IF($C156&lt;0.6,$D156*$E156," ")," ")," ")</f>
        <v>3</v>
      </c>
      <c r="S156" s="176" t="str">
        <f>IF(ISNUMBER(SEARCH("bench",$B156)),IF($C156&gt;=0.6,IF($C156&lt;0.7,$D156*$E156," ")," ")," ")</f>
        <v xml:space="preserve"> </v>
      </c>
      <c r="T156" s="176" t="str">
        <f>IF(ISNUMBER(SEARCH("bench",$B156)),IF($C156&gt;=0.7,IF($C156&lt;0.8,$D156*$E156," ")," ")," ")</f>
        <v xml:space="preserve"> </v>
      </c>
      <c r="U156" s="176" t="str">
        <f>IF(ISNUMBER(SEARCH("bench",$B156)),IF($C156&gt;=0.8,IF($C156&lt;0.9,$D156*$E156," ")," ")," ")</f>
        <v xml:space="preserve"> </v>
      </c>
      <c r="V156" s="176" t="str">
        <f>IF(ISNUMBER(SEARCH("bench",$B156)),IF($C156&gt;=0.9,$D156*$E156," ")," ")</f>
        <v xml:space="preserve"> </v>
      </c>
      <c r="W156"/>
      <c r="X156"/>
      <c r="Y156"/>
      <c r="Z156"/>
      <c r="AA156"/>
    </row>
    <row r="157" spans="1:27" ht="12.75" customHeight="1">
      <c r="A157" s="137"/>
      <c r="B157" s="182" t="s">
        <v>68</v>
      </c>
      <c r="C157" s="139">
        <v>0.65</v>
      </c>
      <c r="D157" s="140">
        <v>3</v>
      </c>
      <c r="E157" s="141">
        <v>1</v>
      </c>
      <c r="F157" s="194">
        <f>Max!$B$3*C157</f>
        <v>55.25</v>
      </c>
      <c r="G157"/>
      <c r="H157"/>
      <c r="I157" s="150">
        <f>D157*E157</f>
        <v>3</v>
      </c>
      <c r="J157" s="150">
        <f>F157*I157</f>
        <v>165.75</v>
      </c>
      <c r="K157"/>
      <c r="L157"/>
      <c r="M157" t="str">
        <f t="shared" ref="M157:M167" si="106">IF(ISNUMBER(SEARCH("squat",$B157)),IF($C157&gt;=0.5,IF($C157&lt;0.6,$D157*$E157," ")," ")," ")</f>
        <v xml:space="preserve"> </v>
      </c>
      <c r="N157" t="str">
        <f t="shared" ref="N157:N167" si="107">IF(ISNUMBER(SEARCH("squat",$B157)),IF($C157&gt;=0.6,IF($C157&lt;0.7,$D157*$E157," ")," ")," ")</f>
        <v xml:space="preserve"> </v>
      </c>
      <c r="O157" t="str">
        <f t="shared" ref="O157:O167" si="108">IF(ISNUMBER(SEARCH("squat",$B157)),IF($C157&gt;=0.7,IF($C157&lt;0.8,$D157*$E157," ")," ")," ")</f>
        <v xml:space="preserve"> </v>
      </c>
      <c r="P157" t="str">
        <f t="shared" ref="P157:P167" si="109">IF(ISNUMBER(SEARCH("squat",$B157)),IF($C157&gt;=0.8,IF($C157&lt;0.9,$D157*$E157," ")," ")," ")</f>
        <v xml:space="preserve"> </v>
      </c>
      <c r="Q157" t="str">
        <f t="shared" ref="Q157:Q167" si="110">IF(ISNUMBER(SEARCH("squat",$B157)),IF($C157&gt;=0.9,$D157*$E157," ")," ")</f>
        <v xml:space="preserve"> </v>
      </c>
      <c r="R157" s="176" t="str">
        <f t="shared" ref="R157:R167" si="111">IF(ISNUMBER(SEARCH("bench",$B157)),IF($C157&gt;=0.5,IF($C157&lt;0.6,$D157*$E157," ")," ")," ")</f>
        <v xml:space="preserve"> </v>
      </c>
      <c r="S157" s="176">
        <f t="shared" ref="S157:S167" si="112">IF(ISNUMBER(SEARCH("bench",$B157)),IF($C157&gt;=0.6,IF($C157&lt;0.7,$D157*$E157," ")," ")," ")</f>
        <v>3</v>
      </c>
      <c r="T157" s="176" t="str">
        <f t="shared" ref="T157:T167" si="113">IF(ISNUMBER(SEARCH("bench",$B157)),IF($C157&gt;=0.7,IF($C157&lt;0.8,$D157*$E157," ")," ")," ")</f>
        <v xml:space="preserve"> </v>
      </c>
      <c r="U157" s="176" t="str">
        <f t="shared" ref="U157:U167" si="114">IF(ISNUMBER(SEARCH("bench",$B157)),IF($C157&gt;=0.8,IF($C157&lt;0.9,$D157*$E157," ")," ")," ")</f>
        <v xml:space="preserve"> </v>
      </c>
      <c r="V157" s="176" t="str">
        <f t="shared" ref="V157:V167" si="115">IF(ISNUMBER(SEARCH("bench",$B157)),IF($C157&gt;=0.9,$D157*$E157," ")," ")</f>
        <v xml:space="preserve"> </v>
      </c>
      <c r="W157"/>
      <c r="X157"/>
      <c r="Y157"/>
      <c r="Z157"/>
      <c r="AA157"/>
    </row>
    <row r="158" spans="1:27" ht="12.75" customHeight="1">
      <c r="A158" s="137"/>
      <c r="B158" s="182" t="s">
        <v>68</v>
      </c>
      <c r="C158" s="139">
        <v>0.75</v>
      </c>
      <c r="D158" s="140">
        <v>3</v>
      </c>
      <c r="E158" s="141">
        <v>1</v>
      </c>
      <c r="F158" s="194">
        <f>Max!$B$3*C158</f>
        <v>63.75</v>
      </c>
      <c r="G158"/>
      <c r="H158"/>
      <c r="I158" s="150">
        <f>D158*E158</f>
        <v>3</v>
      </c>
      <c r="J158" s="150">
        <f>F158*I158</f>
        <v>191.25</v>
      </c>
      <c r="K158"/>
      <c r="L158"/>
      <c r="M158" t="str">
        <f t="shared" si="106"/>
        <v xml:space="preserve"> </v>
      </c>
      <c r="N158" t="str">
        <f t="shared" si="107"/>
        <v xml:space="preserve"> </v>
      </c>
      <c r="O158" t="str">
        <f t="shared" si="108"/>
        <v xml:space="preserve"> </v>
      </c>
      <c r="P158" t="str">
        <f t="shared" si="109"/>
        <v xml:space="preserve"> </v>
      </c>
      <c r="Q158" t="str">
        <f t="shared" si="110"/>
        <v xml:space="preserve"> </v>
      </c>
      <c r="R158" s="176" t="str">
        <f t="shared" si="111"/>
        <v xml:space="preserve"> </v>
      </c>
      <c r="S158" s="176" t="str">
        <f t="shared" si="112"/>
        <v xml:space="preserve"> </v>
      </c>
      <c r="T158" s="176">
        <f t="shared" si="113"/>
        <v>3</v>
      </c>
      <c r="U158" s="176" t="str">
        <f t="shared" si="114"/>
        <v xml:space="preserve"> </v>
      </c>
      <c r="V158" s="176" t="str">
        <f t="shared" si="115"/>
        <v xml:space="preserve"> </v>
      </c>
      <c r="W158"/>
      <c r="X158"/>
      <c r="Y158"/>
      <c r="Z158"/>
      <c r="AA158"/>
    </row>
    <row r="159" spans="1:27" ht="12.75" customHeight="1">
      <c r="A159" s="137"/>
      <c r="B159" s="182" t="s">
        <v>68</v>
      </c>
      <c r="C159" s="139">
        <v>0.85</v>
      </c>
      <c r="D159" s="140">
        <v>2</v>
      </c>
      <c r="E159" s="141">
        <v>2</v>
      </c>
      <c r="F159" s="194">
        <f>Max!$B$3*C159</f>
        <v>72.25</v>
      </c>
      <c r="G159"/>
      <c r="H159"/>
      <c r="I159" s="150">
        <f>D159*E159</f>
        <v>4</v>
      </c>
      <c r="J159" s="150">
        <f>F159*I159</f>
        <v>289</v>
      </c>
      <c r="K159"/>
      <c r="L159"/>
      <c r="M159" t="str">
        <f t="shared" si="106"/>
        <v xml:space="preserve"> </v>
      </c>
      <c r="N159" t="str">
        <f t="shared" si="107"/>
        <v xml:space="preserve"> </v>
      </c>
      <c r="O159" t="str">
        <f t="shared" si="108"/>
        <v xml:space="preserve"> </v>
      </c>
      <c r="P159" t="str">
        <f t="shared" si="109"/>
        <v xml:space="preserve"> </v>
      </c>
      <c r="Q159" t="str">
        <f t="shared" si="110"/>
        <v xml:space="preserve"> </v>
      </c>
      <c r="R159" s="176" t="str">
        <f t="shared" si="111"/>
        <v xml:space="preserve"> </v>
      </c>
      <c r="S159" s="176" t="str">
        <f t="shared" si="112"/>
        <v xml:space="preserve"> </v>
      </c>
      <c r="T159" s="176" t="str">
        <f t="shared" si="113"/>
        <v xml:space="preserve"> </v>
      </c>
      <c r="U159" s="176">
        <f t="shared" si="114"/>
        <v>4</v>
      </c>
      <c r="V159" s="176" t="str">
        <f t="shared" si="115"/>
        <v xml:space="preserve"> </v>
      </c>
      <c r="W159"/>
      <c r="X159"/>
      <c r="Y159"/>
      <c r="Z159"/>
      <c r="AA159"/>
    </row>
    <row r="160" spans="1:27" ht="12.75" customHeight="1">
      <c r="A160" s="137"/>
      <c r="B160" s="182" t="s">
        <v>68</v>
      </c>
      <c r="C160" s="139">
        <v>0.9</v>
      </c>
      <c r="D160" s="140">
        <v>1</v>
      </c>
      <c r="E160" s="141">
        <v>3</v>
      </c>
      <c r="F160" s="194">
        <f>Max!$B$3*C160</f>
        <v>76.5</v>
      </c>
      <c r="G160"/>
      <c r="H160"/>
      <c r="I160" s="150">
        <f>D160*E160</f>
        <v>3</v>
      </c>
      <c r="J160" s="150">
        <f>F160*I160</f>
        <v>229.5</v>
      </c>
      <c r="K160"/>
      <c r="L160"/>
      <c r="M160" t="str">
        <f t="shared" si="106"/>
        <v xml:space="preserve"> </v>
      </c>
      <c r="N160" t="str">
        <f t="shared" si="107"/>
        <v xml:space="preserve"> </v>
      </c>
      <c r="O160" t="str">
        <f t="shared" si="108"/>
        <v xml:space="preserve"> </v>
      </c>
      <c r="P160" t="str">
        <f t="shared" si="109"/>
        <v xml:space="preserve"> </v>
      </c>
      <c r="Q160" t="str">
        <f t="shared" si="110"/>
        <v xml:space="preserve"> </v>
      </c>
      <c r="R160" s="176" t="str">
        <f t="shared" si="111"/>
        <v xml:space="preserve"> </v>
      </c>
      <c r="S160" s="176" t="str">
        <f t="shared" si="112"/>
        <v xml:space="preserve"> </v>
      </c>
      <c r="T160" s="176" t="str">
        <f t="shared" si="113"/>
        <v xml:space="preserve"> </v>
      </c>
      <c r="U160" s="176" t="str">
        <f t="shared" si="114"/>
        <v xml:space="preserve"> </v>
      </c>
      <c r="V160" s="176">
        <f t="shared" si="115"/>
        <v>3</v>
      </c>
      <c r="W160"/>
      <c r="X160"/>
      <c r="Y160"/>
      <c r="Z160"/>
      <c r="AA160"/>
    </row>
    <row r="161" spans="1:27" ht="12.75" customHeight="1">
      <c r="A161" s="142">
        <v>2</v>
      </c>
      <c r="B161" s="143" t="s">
        <v>2</v>
      </c>
      <c r="C161" s="144">
        <v>0.5</v>
      </c>
      <c r="D161" s="145">
        <v>5</v>
      </c>
      <c r="E161" s="146">
        <v>1</v>
      </c>
      <c r="F161" s="195">
        <f>Max!$B$2*C161</f>
        <v>100</v>
      </c>
      <c r="G161" s="189">
        <f>D161*E161</f>
        <v>5</v>
      </c>
      <c r="H161" s="148">
        <f>F161*G161</f>
        <v>500</v>
      </c>
      <c r="I161"/>
      <c r="J161"/>
      <c r="K161"/>
      <c r="L161"/>
      <c r="M161" s="175">
        <f t="shared" si="106"/>
        <v>5</v>
      </c>
      <c r="N161" s="175" t="str">
        <f t="shared" si="107"/>
        <v xml:space="preserve"> </v>
      </c>
      <c r="O161" s="175" t="str">
        <f t="shared" si="108"/>
        <v xml:space="preserve"> </v>
      </c>
      <c r="P161" s="175" t="str">
        <f t="shared" si="109"/>
        <v xml:space="preserve"> </v>
      </c>
      <c r="Q161" s="175" t="str">
        <f t="shared" si="110"/>
        <v xml:space="preserve"> </v>
      </c>
      <c r="R161" t="str">
        <f t="shared" si="111"/>
        <v xml:space="preserve"> </v>
      </c>
      <c r="S161" t="str">
        <f t="shared" si="112"/>
        <v xml:space="preserve"> </v>
      </c>
      <c r="T161" t="str">
        <f t="shared" si="113"/>
        <v xml:space="preserve"> </v>
      </c>
      <c r="U161" t="str">
        <f t="shared" si="114"/>
        <v xml:space="preserve"> </v>
      </c>
      <c r="V161" t="str">
        <f t="shared" si="115"/>
        <v xml:space="preserve"> </v>
      </c>
      <c r="W161"/>
      <c r="X161"/>
      <c r="Y161"/>
      <c r="Z161"/>
      <c r="AA161"/>
    </row>
    <row r="162" spans="1:27" ht="12.75" customHeight="1">
      <c r="A162" s="142"/>
      <c r="B162" s="184" t="s">
        <v>2</v>
      </c>
      <c r="C162" s="144">
        <v>0.6</v>
      </c>
      <c r="D162" s="145">
        <v>4</v>
      </c>
      <c r="E162" s="146">
        <v>1</v>
      </c>
      <c r="F162" s="195">
        <f>Max!$B$2*C162</f>
        <v>120</v>
      </c>
      <c r="G162" s="189">
        <f>D162*E162</f>
        <v>4</v>
      </c>
      <c r="H162" s="148">
        <f>F162*G162</f>
        <v>480</v>
      </c>
      <c r="I162"/>
      <c r="J162"/>
      <c r="K162"/>
      <c r="L162"/>
      <c r="M162" s="175" t="str">
        <f t="shared" si="106"/>
        <v xml:space="preserve"> </v>
      </c>
      <c r="N162" s="175">
        <f t="shared" si="107"/>
        <v>4</v>
      </c>
      <c r="O162" s="175" t="str">
        <f t="shared" si="108"/>
        <v xml:space="preserve"> </v>
      </c>
      <c r="P162" s="175" t="str">
        <f t="shared" si="109"/>
        <v xml:space="preserve"> </v>
      </c>
      <c r="Q162" s="175" t="str">
        <f t="shared" si="110"/>
        <v xml:space="preserve"> </v>
      </c>
      <c r="R162" t="str">
        <f t="shared" si="111"/>
        <v xml:space="preserve"> </v>
      </c>
      <c r="S162" t="str">
        <f t="shared" si="112"/>
        <v xml:space="preserve"> </v>
      </c>
      <c r="T162" t="str">
        <f t="shared" si="113"/>
        <v xml:space="preserve"> </v>
      </c>
      <c r="U162" t="str">
        <f t="shared" si="114"/>
        <v xml:space="preserve"> </v>
      </c>
      <c r="V162" t="str">
        <f t="shared" si="115"/>
        <v xml:space="preserve"> </v>
      </c>
      <c r="W162"/>
      <c r="X162"/>
      <c r="Y162"/>
      <c r="Z162"/>
      <c r="AA162"/>
    </row>
    <row r="163" spans="1:27" ht="12.75" customHeight="1">
      <c r="A163" s="142"/>
      <c r="B163" s="184" t="s">
        <v>2</v>
      </c>
      <c r="C163" s="144">
        <v>0.7</v>
      </c>
      <c r="D163" s="145">
        <v>3</v>
      </c>
      <c r="E163" s="146">
        <v>1</v>
      </c>
      <c r="F163" s="195">
        <f>Max!$B$2*C163</f>
        <v>140</v>
      </c>
      <c r="G163" s="189">
        <f>D163*E163</f>
        <v>3</v>
      </c>
      <c r="H163" s="148">
        <f>F163*G163</f>
        <v>420</v>
      </c>
      <c r="I163"/>
      <c r="J163"/>
      <c r="K163"/>
      <c r="L163"/>
      <c r="M163" s="175" t="str">
        <f t="shared" si="106"/>
        <v xml:space="preserve"> </v>
      </c>
      <c r="N163" s="175" t="str">
        <f t="shared" si="107"/>
        <v xml:space="preserve"> </v>
      </c>
      <c r="O163" s="175">
        <f t="shared" si="108"/>
        <v>3</v>
      </c>
      <c r="P163" s="175" t="str">
        <f t="shared" si="109"/>
        <v xml:space="preserve"> </v>
      </c>
      <c r="Q163" s="175" t="str">
        <f t="shared" si="110"/>
        <v xml:space="preserve"> </v>
      </c>
      <c r="R163" t="str">
        <f t="shared" si="111"/>
        <v xml:space="preserve"> </v>
      </c>
      <c r="S163" t="str">
        <f t="shared" si="112"/>
        <v xml:space="preserve"> </v>
      </c>
      <c r="T163" t="str">
        <f t="shared" si="113"/>
        <v xml:space="preserve"> </v>
      </c>
      <c r="U163" t="str">
        <f t="shared" si="114"/>
        <v xml:space="preserve"> </v>
      </c>
      <c r="V163" t="str">
        <f t="shared" si="115"/>
        <v xml:space="preserve"> </v>
      </c>
      <c r="W163"/>
      <c r="X163"/>
      <c r="Y163"/>
      <c r="Z163"/>
      <c r="AA163"/>
    </row>
    <row r="164" spans="1:27" ht="12.75" customHeight="1">
      <c r="A164" s="142"/>
      <c r="B164" s="184" t="s">
        <v>2</v>
      </c>
      <c r="C164" s="144">
        <v>0.8</v>
      </c>
      <c r="D164" s="145">
        <v>2</v>
      </c>
      <c r="E164" s="146">
        <v>5</v>
      </c>
      <c r="F164" s="195">
        <f>Max!$B$2*C164</f>
        <v>160</v>
      </c>
      <c r="G164" s="189">
        <f>D164*E164</f>
        <v>10</v>
      </c>
      <c r="H164" s="148">
        <f>F164*G164</f>
        <v>1600</v>
      </c>
      <c r="I164"/>
      <c r="J164"/>
      <c r="K164"/>
      <c r="L164"/>
      <c r="M164" s="175" t="str">
        <f t="shared" si="106"/>
        <v xml:space="preserve"> </v>
      </c>
      <c r="N164" s="175" t="str">
        <f t="shared" si="107"/>
        <v xml:space="preserve"> </v>
      </c>
      <c r="O164" s="175" t="str">
        <f t="shared" si="108"/>
        <v xml:space="preserve"> </v>
      </c>
      <c r="P164" s="175">
        <f t="shared" si="109"/>
        <v>10</v>
      </c>
      <c r="Q164" s="175" t="str">
        <f t="shared" si="110"/>
        <v xml:space="preserve"> </v>
      </c>
      <c r="R164" t="str">
        <f t="shared" si="111"/>
        <v xml:space="preserve"> </v>
      </c>
      <c r="S164" t="str">
        <f t="shared" si="112"/>
        <v xml:space="preserve"> </v>
      </c>
      <c r="T164" t="str">
        <f t="shared" si="113"/>
        <v xml:space="preserve"> </v>
      </c>
      <c r="U164" t="str">
        <f t="shared" si="114"/>
        <v xml:space="preserve"> </v>
      </c>
      <c r="V164" t="str">
        <f t="shared" si="115"/>
        <v xml:space="preserve"> </v>
      </c>
      <c r="W164"/>
      <c r="X164"/>
      <c r="Y164"/>
      <c r="Z164"/>
      <c r="AA164"/>
    </row>
    <row r="165" spans="1:27" ht="12.75" customHeight="1">
      <c r="A165" s="137">
        <v>3</v>
      </c>
      <c r="B165" s="117" t="s">
        <v>127</v>
      </c>
      <c r="C165" s="139">
        <v>0.5</v>
      </c>
      <c r="D165" s="140">
        <v>4</v>
      </c>
      <c r="E165" s="141">
        <v>1</v>
      </c>
      <c r="F165" s="194">
        <f>Max!$B$3*C165</f>
        <v>42.5</v>
      </c>
      <c r="G165"/>
      <c r="H165"/>
      <c r="I165" s="150">
        <f>D165*E165</f>
        <v>4</v>
      </c>
      <c r="J165" s="150">
        <f>F165*I165</f>
        <v>170</v>
      </c>
      <c r="K165"/>
      <c r="L165"/>
      <c r="M165" t="str">
        <f t="shared" si="106"/>
        <v xml:space="preserve"> </v>
      </c>
      <c r="N165" t="str">
        <f t="shared" si="107"/>
        <v xml:space="preserve"> </v>
      </c>
      <c r="O165" t="str">
        <f t="shared" si="108"/>
        <v xml:space="preserve"> </v>
      </c>
      <c r="P165" t="str">
        <f t="shared" si="109"/>
        <v xml:space="preserve"> </v>
      </c>
      <c r="Q165" t="str">
        <f t="shared" si="110"/>
        <v xml:space="preserve"> </v>
      </c>
      <c r="R165" s="176">
        <f t="shared" si="111"/>
        <v>4</v>
      </c>
      <c r="S165" s="176" t="str">
        <f t="shared" si="112"/>
        <v xml:space="preserve"> </v>
      </c>
      <c r="T165" s="176" t="str">
        <f t="shared" si="113"/>
        <v xml:space="preserve"> </v>
      </c>
      <c r="U165" s="176" t="str">
        <f t="shared" si="114"/>
        <v xml:space="preserve"> </v>
      </c>
      <c r="V165" s="176" t="str">
        <f t="shared" si="115"/>
        <v xml:space="preserve"> </v>
      </c>
      <c r="W165"/>
      <c r="X165"/>
      <c r="Y165"/>
      <c r="Z165"/>
      <c r="AA165"/>
    </row>
    <row r="166" spans="1:27" ht="12.75" customHeight="1">
      <c r="A166" s="137"/>
      <c r="B166" s="174" t="s">
        <v>127</v>
      </c>
      <c r="C166" s="139">
        <v>0.6</v>
      </c>
      <c r="D166" s="140">
        <v>4</v>
      </c>
      <c r="E166" s="141">
        <v>1</v>
      </c>
      <c r="F166" s="194">
        <f>Max!$B$3*C166</f>
        <v>51</v>
      </c>
      <c r="G166"/>
      <c r="H166"/>
      <c r="I166" s="150">
        <f>D166*E166</f>
        <v>4</v>
      </c>
      <c r="J166" s="150">
        <f>F166*I166</f>
        <v>204</v>
      </c>
      <c r="K166"/>
      <c r="L166"/>
      <c r="M166" t="str">
        <f t="shared" si="106"/>
        <v xml:space="preserve"> </v>
      </c>
      <c r="N166" t="str">
        <f t="shared" si="107"/>
        <v xml:space="preserve"> </v>
      </c>
      <c r="O166" t="str">
        <f t="shared" si="108"/>
        <v xml:space="preserve"> </v>
      </c>
      <c r="P166" t="str">
        <f t="shared" si="109"/>
        <v xml:space="preserve"> </v>
      </c>
      <c r="Q166" t="str">
        <f t="shared" si="110"/>
        <v xml:space="preserve"> </v>
      </c>
      <c r="R166" s="176" t="str">
        <f t="shared" si="111"/>
        <v xml:space="preserve"> </v>
      </c>
      <c r="S166" s="176">
        <f t="shared" si="112"/>
        <v>4</v>
      </c>
      <c r="T166" s="176" t="str">
        <f t="shared" si="113"/>
        <v xml:space="preserve"> </v>
      </c>
      <c r="U166" s="176" t="str">
        <f t="shared" si="114"/>
        <v xml:space="preserve"> </v>
      </c>
      <c r="V166" s="176" t="str">
        <f t="shared" si="115"/>
        <v xml:space="preserve"> </v>
      </c>
      <c r="W166"/>
      <c r="X166"/>
      <c r="Y166"/>
      <c r="Z166"/>
      <c r="AA166"/>
    </row>
    <row r="167" spans="1:27" ht="12.75" customHeight="1">
      <c r="A167" s="137"/>
      <c r="B167" s="174" t="s">
        <v>127</v>
      </c>
      <c r="C167" s="139">
        <v>0.65</v>
      </c>
      <c r="D167" s="140">
        <v>4</v>
      </c>
      <c r="E167" s="141">
        <v>4</v>
      </c>
      <c r="F167" s="194">
        <f>Max!$B$3*C167</f>
        <v>55.25</v>
      </c>
      <c r="G167"/>
      <c r="H167"/>
      <c r="I167" s="150">
        <f>D167*E167</f>
        <v>16</v>
      </c>
      <c r="J167" s="150">
        <f>F167*I167</f>
        <v>884</v>
      </c>
      <c r="K167"/>
      <c r="L167"/>
      <c r="M167" t="str">
        <f t="shared" si="106"/>
        <v xml:space="preserve"> </v>
      </c>
      <c r="N167" t="str">
        <f t="shared" si="107"/>
        <v xml:space="preserve"> </v>
      </c>
      <c r="O167" t="str">
        <f t="shared" si="108"/>
        <v xml:space="preserve"> </v>
      </c>
      <c r="P167" t="str">
        <f t="shared" si="109"/>
        <v xml:space="preserve"> </v>
      </c>
      <c r="Q167" t="str">
        <f t="shared" si="110"/>
        <v xml:space="preserve"> </v>
      </c>
      <c r="R167" s="176" t="str">
        <f t="shared" si="111"/>
        <v xml:space="preserve"> </v>
      </c>
      <c r="S167" s="176">
        <f t="shared" si="112"/>
        <v>16</v>
      </c>
      <c r="T167" s="176" t="str">
        <f t="shared" si="113"/>
        <v xml:space="preserve"> </v>
      </c>
      <c r="U167" s="176" t="str">
        <f t="shared" si="114"/>
        <v xml:space="preserve"> </v>
      </c>
      <c r="V167" s="176" t="str">
        <f t="shared" si="115"/>
        <v xml:space="preserve"> </v>
      </c>
      <c r="W167"/>
      <c r="X167"/>
      <c r="Y167"/>
      <c r="Z167"/>
      <c r="AA167"/>
    </row>
    <row r="168" spans="1:27" ht="12.75" customHeight="1">
      <c r="A168">
        <v>4</v>
      </c>
      <c r="B168" t="s">
        <v>67</v>
      </c>
      <c r="C168"/>
      <c r="D168">
        <v>8</v>
      </c>
      <c r="E168">
        <v>4</v>
      </c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</row>
    <row r="169" spans="1:27" ht="12.75" customHeight="1">
      <c r="A169">
        <v>5</v>
      </c>
      <c r="B169" t="s">
        <v>82</v>
      </c>
      <c r="C169"/>
      <c r="D169">
        <v>4</v>
      </c>
      <c r="E169">
        <v>4</v>
      </c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customHeight="1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</row>
    <row r="171" spans="1:27" ht="12.75" customHeight="1">
      <c r="A171" t="s">
        <v>32</v>
      </c>
      <c r="B171"/>
      <c r="C171" t="s">
        <v>12</v>
      </c>
      <c r="D171" t="s">
        <v>13</v>
      </c>
      <c r="E171" t="s">
        <v>14</v>
      </c>
      <c r="F171" t="s">
        <v>15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</row>
    <row r="172" spans="1:27" ht="12.75" customHeight="1">
      <c r="A172" s="44">
        <v>1</v>
      </c>
      <c r="B172" s="45" t="s">
        <v>103</v>
      </c>
      <c r="C172" s="46">
        <v>0.5</v>
      </c>
      <c r="D172" s="52">
        <v>3</v>
      </c>
      <c r="E172" s="47">
        <v>1</v>
      </c>
      <c r="F172" s="188">
        <f>Max!$B$4*C172</f>
        <v>80</v>
      </c>
      <c r="G172"/>
      <c r="H172"/>
      <c r="I172"/>
      <c r="J172"/>
      <c r="K172" s="153">
        <f>D172*E172</f>
        <v>3</v>
      </c>
      <c r="L172" s="153">
        <f>F172*K172</f>
        <v>240</v>
      </c>
      <c r="M172"/>
      <c r="N172"/>
      <c r="O172"/>
      <c r="P172"/>
      <c r="Q172"/>
      <c r="R172" t="str">
        <f>IF(ISNUMBER(SEARCH("bench",$B172)),IF($C172&gt;=0.5,IF($C172&lt;0.6,$D172*$E172," ")," ")," ")</f>
        <v xml:space="preserve"> </v>
      </c>
      <c r="S172" t="str">
        <f>IF(ISNUMBER(SEARCH("bench",$B172)),IF($C172&gt;=0.6,IF($C172&lt;0.7,$D172*$E172," ")," ")," ")</f>
        <v xml:space="preserve"> </v>
      </c>
      <c r="T172" t="str">
        <f>IF(ISNUMBER(SEARCH("bench",$B172)),IF($C172&gt;=0.7,IF($C172&lt;0.8,$D172*$E172," ")," ")," ")</f>
        <v xml:space="preserve"> </v>
      </c>
      <c r="U172" t="str">
        <f>IF(ISNUMBER(SEARCH("bench",$B172)),IF($C172&gt;=0.8,IF($C172&lt;0.9,$D172*$E172," ")," ")," ")</f>
        <v xml:space="preserve"> </v>
      </c>
      <c r="V172" t="str">
        <f>IF(ISNUMBER(SEARCH("bench",$B172)),IF($C172&gt;=0.9,$D172*$E172," ")," ")</f>
        <v xml:space="preserve"> </v>
      </c>
      <c r="W172" s="177">
        <f>IF(ISNUMBER(SEARCH("deadlift",$B172)),IF($C172&gt;=0.5,IF($C172&lt;0.6,$D172*$E172," ")," ")," ")</f>
        <v>3</v>
      </c>
      <c r="X172" s="177" t="str">
        <f>IF(ISNUMBER(SEARCH("deadlift",$B172)),IF($C172&gt;=0.6,IF($C172&lt;0.7,$D172*$E172," ")," ")," ")</f>
        <v xml:space="preserve"> </v>
      </c>
      <c r="Y172" s="177" t="str">
        <f>IF(ISNUMBER(SEARCH("deadlift",$B172)),IF($C172&gt;=0.7,IF($C172&lt;0.8,$D172*$E172," ")," ")," ")</f>
        <v xml:space="preserve"> </v>
      </c>
      <c r="Z172" s="177" t="str">
        <f>IF(ISNUMBER(SEARCH("deadlift",$B172)),IF($C172&gt;=0.8,IF($C172&lt;0.9,$D172*$E172," ")," ")," ")</f>
        <v xml:space="preserve"> </v>
      </c>
      <c r="AA172" s="177" t="str">
        <f>IF(ISNUMBER(SEARCH("deadlift",$B172)),IF($C172&gt;=0.9,$D172*$E172," ")," ")</f>
        <v xml:space="preserve"> </v>
      </c>
    </row>
    <row r="173" spans="1:27" ht="12.75" customHeight="1">
      <c r="A173" s="44"/>
      <c r="B173" s="179" t="s">
        <v>103</v>
      </c>
      <c r="C173" s="46">
        <v>0.6</v>
      </c>
      <c r="D173" s="52">
        <v>3</v>
      </c>
      <c r="E173" s="47">
        <v>1</v>
      </c>
      <c r="F173" s="188">
        <f>Max!$B$4*C173</f>
        <v>96</v>
      </c>
      <c r="G173"/>
      <c r="H173"/>
      <c r="I173"/>
      <c r="J173"/>
      <c r="K173" s="153">
        <f>D173*E173</f>
        <v>3</v>
      </c>
      <c r="L173" s="153">
        <f>F173*K173</f>
        <v>288</v>
      </c>
      <c r="M173"/>
      <c r="N173"/>
      <c r="O173"/>
      <c r="P173"/>
      <c r="Q173"/>
      <c r="R173" t="str">
        <f t="shared" ref="R173:R182" si="116">IF(ISNUMBER(SEARCH("bench",$B173)),IF($C173&gt;=0.5,IF($C173&lt;0.6,$D173*$E173," ")," ")," ")</f>
        <v xml:space="preserve"> </v>
      </c>
      <c r="S173" t="str">
        <f t="shared" ref="S173:S182" si="117">IF(ISNUMBER(SEARCH("bench",$B173)),IF($C173&gt;=0.6,IF($C173&lt;0.7,$D173*$E173," ")," ")," ")</f>
        <v xml:space="preserve"> </v>
      </c>
      <c r="T173" t="str">
        <f t="shared" ref="T173:T182" si="118">IF(ISNUMBER(SEARCH("bench",$B173)),IF($C173&gt;=0.7,IF($C173&lt;0.8,$D173*$E173," ")," ")," ")</f>
        <v xml:space="preserve"> </v>
      </c>
      <c r="U173" t="str">
        <f t="shared" ref="U173:U182" si="119">IF(ISNUMBER(SEARCH("bench",$B173)),IF($C173&gt;=0.8,IF($C173&lt;0.9,$D173*$E173," ")," ")," ")</f>
        <v xml:space="preserve"> </v>
      </c>
      <c r="V173" t="str">
        <f t="shared" ref="V173:V182" si="120">IF(ISNUMBER(SEARCH("bench",$B173)),IF($C173&gt;=0.9,$D173*$E173," ")," ")</f>
        <v xml:space="preserve"> </v>
      </c>
      <c r="W173" s="177" t="str">
        <f t="shared" ref="W173:W182" si="121">IF(ISNUMBER(SEARCH("deadlift",$B173)),IF($C173&gt;=0.5,IF($C173&lt;0.6,$D173*$E173," ")," ")," ")</f>
        <v xml:space="preserve"> </v>
      </c>
      <c r="X173" s="177">
        <f t="shared" ref="X173:X182" si="122">IF(ISNUMBER(SEARCH("deadlift",$B173)),IF($C173&gt;=0.6,IF($C173&lt;0.7,$D173*$E173," ")," ")," ")</f>
        <v>3</v>
      </c>
      <c r="Y173" s="177" t="str">
        <f t="shared" ref="Y173:Y182" si="123">IF(ISNUMBER(SEARCH("deadlift",$B173)),IF($C173&gt;=0.7,IF($C173&lt;0.8,$D173*$E173," ")," ")," ")</f>
        <v xml:space="preserve"> </v>
      </c>
      <c r="Z173" s="177" t="str">
        <f t="shared" ref="Z173:Z182" si="124">IF(ISNUMBER(SEARCH("deadlift",$B173)),IF($C173&gt;=0.8,IF($C173&lt;0.9,$D173*$E173," ")," ")," ")</f>
        <v xml:space="preserve"> </v>
      </c>
      <c r="AA173" s="177" t="str">
        <f t="shared" ref="AA173:AA182" si="125">IF(ISNUMBER(SEARCH("deadlift",$B173)),IF($C173&gt;=0.9,$D173*$E173," ")," ")</f>
        <v xml:space="preserve"> </v>
      </c>
    </row>
    <row r="174" spans="1:27" ht="12.75" customHeight="1">
      <c r="A174" s="44"/>
      <c r="B174" s="179" t="s">
        <v>103</v>
      </c>
      <c r="C174" s="46">
        <v>0.7</v>
      </c>
      <c r="D174" s="52">
        <v>3</v>
      </c>
      <c r="E174" s="47">
        <v>1</v>
      </c>
      <c r="F174" s="188">
        <f>Max!$B$4*C174</f>
        <v>112</v>
      </c>
      <c r="G174"/>
      <c r="H174"/>
      <c r="I174"/>
      <c r="J174"/>
      <c r="K174" s="153">
        <f>D174*E174</f>
        <v>3</v>
      </c>
      <c r="L174" s="153">
        <f>F174*K174</f>
        <v>336</v>
      </c>
      <c r="M174"/>
      <c r="N174"/>
      <c r="O174"/>
      <c r="P174"/>
      <c r="Q174"/>
      <c r="R174" t="str">
        <f t="shared" si="116"/>
        <v xml:space="preserve"> </v>
      </c>
      <c r="S174" t="str">
        <f t="shared" si="117"/>
        <v xml:space="preserve"> </v>
      </c>
      <c r="T174" t="str">
        <f t="shared" si="118"/>
        <v xml:space="preserve"> </v>
      </c>
      <c r="U174" t="str">
        <f t="shared" si="119"/>
        <v xml:space="preserve"> </v>
      </c>
      <c r="V174" t="str">
        <f t="shared" si="120"/>
        <v xml:space="preserve"> </v>
      </c>
      <c r="W174" s="177" t="str">
        <f t="shared" si="121"/>
        <v xml:space="preserve"> </v>
      </c>
      <c r="X174" s="177" t="str">
        <f t="shared" si="122"/>
        <v xml:space="preserve"> </v>
      </c>
      <c r="Y174" s="177">
        <f t="shared" si="123"/>
        <v>3</v>
      </c>
      <c r="Z174" s="177" t="str">
        <f t="shared" si="124"/>
        <v xml:space="preserve"> </v>
      </c>
      <c r="AA174" s="177" t="str">
        <f t="shared" si="125"/>
        <v xml:space="preserve"> </v>
      </c>
    </row>
    <row r="175" spans="1:27" ht="12.75" customHeight="1">
      <c r="A175" s="44"/>
      <c r="B175" s="179" t="s">
        <v>103</v>
      </c>
      <c r="C175" s="46">
        <v>0.75</v>
      </c>
      <c r="D175" s="52">
        <v>2</v>
      </c>
      <c r="E175" s="47">
        <v>4</v>
      </c>
      <c r="F175" s="188">
        <f>Max!$B$4*C175</f>
        <v>120</v>
      </c>
      <c r="G175"/>
      <c r="H175"/>
      <c r="I175"/>
      <c r="J175"/>
      <c r="K175" s="153">
        <f>D175*E175</f>
        <v>8</v>
      </c>
      <c r="L175" s="153">
        <f>F175*K175</f>
        <v>960</v>
      </c>
      <c r="M175"/>
      <c r="N175"/>
      <c r="O175"/>
      <c r="P175"/>
      <c r="Q175"/>
      <c r="R175" t="str">
        <f t="shared" si="116"/>
        <v xml:space="preserve"> </v>
      </c>
      <c r="S175" t="str">
        <f t="shared" si="117"/>
        <v xml:space="preserve"> </v>
      </c>
      <c r="T175" t="str">
        <f t="shared" si="118"/>
        <v xml:space="preserve"> </v>
      </c>
      <c r="U175" t="str">
        <f t="shared" si="119"/>
        <v xml:space="preserve"> </v>
      </c>
      <c r="V175" t="str">
        <f t="shared" si="120"/>
        <v xml:space="preserve"> </v>
      </c>
      <c r="W175" s="177" t="str">
        <f t="shared" si="121"/>
        <v xml:space="preserve"> </v>
      </c>
      <c r="X175" s="177" t="str">
        <f t="shared" si="122"/>
        <v xml:space="preserve"> </v>
      </c>
      <c r="Y175" s="177">
        <f t="shared" si="123"/>
        <v>8</v>
      </c>
      <c r="Z175" s="177" t="str">
        <f t="shared" si="124"/>
        <v xml:space="preserve"> </v>
      </c>
      <c r="AA175" s="177" t="str">
        <f t="shared" si="125"/>
        <v xml:space="preserve"> </v>
      </c>
    </row>
    <row r="176" spans="1:27" ht="12.75" customHeight="1">
      <c r="A176" s="26">
        <v>2</v>
      </c>
      <c r="B176" s="27" t="s">
        <v>83</v>
      </c>
      <c r="C176" s="28">
        <v>0.5</v>
      </c>
      <c r="D176" s="30">
        <v>4</v>
      </c>
      <c r="E176" s="29">
        <v>1</v>
      </c>
      <c r="F176" s="185">
        <f>Max!$B$3*C176</f>
        <v>42.5</v>
      </c>
      <c r="G176"/>
      <c r="H176"/>
      <c r="I176" s="150">
        <f>D176*E176</f>
        <v>4</v>
      </c>
      <c r="J176" s="150">
        <f>F176*I176</f>
        <v>170</v>
      </c>
      <c r="K176"/>
      <c r="L176"/>
      <c r="M176"/>
      <c r="N176"/>
      <c r="O176"/>
      <c r="P176"/>
      <c r="Q176"/>
      <c r="R176" s="176">
        <f t="shared" si="116"/>
        <v>4</v>
      </c>
      <c r="S176" s="176" t="str">
        <f t="shared" si="117"/>
        <v xml:space="preserve"> </v>
      </c>
      <c r="T176" s="176" t="str">
        <f t="shared" si="118"/>
        <v xml:space="preserve"> </v>
      </c>
      <c r="U176" s="176" t="str">
        <f t="shared" si="119"/>
        <v xml:space="preserve"> </v>
      </c>
      <c r="V176" s="176" t="str">
        <f t="shared" si="120"/>
        <v xml:space="preserve"> </v>
      </c>
      <c r="W176" t="str">
        <f t="shared" si="121"/>
        <v xml:space="preserve"> </v>
      </c>
      <c r="X176" t="str">
        <f t="shared" si="122"/>
        <v xml:space="preserve"> </v>
      </c>
      <c r="Y176" t="str">
        <f t="shared" si="123"/>
        <v xml:space="preserve"> </v>
      </c>
      <c r="Z176" t="str">
        <f t="shared" si="124"/>
        <v xml:space="preserve"> </v>
      </c>
      <c r="AA176" t="str">
        <f t="shared" si="125"/>
        <v xml:space="preserve"> </v>
      </c>
    </row>
    <row r="177" spans="1:28" ht="12.75" customHeight="1">
      <c r="A177" s="26"/>
      <c r="B177" s="174" t="s">
        <v>83</v>
      </c>
      <c r="C177" s="28">
        <v>0.6</v>
      </c>
      <c r="D177" s="30">
        <v>4</v>
      </c>
      <c r="E177" s="29">
        <v>1</v>
      </c>
      <c r="F177" s="185">
        <f>Max!$B$3*C177</f>
        <v>51</v>
      </c>
      <c r="G177"/>
      <c r="H177"/>
      <c r="I177" s="150">
        <f>D177*E177</f>
        <v>4</v>
      </c>
      <c r="J177" s="150">
        <f>F177*I177</f>
        <v>204</v>
      </c>
      <c r="K177"/>
      <c r="L177"/>
      <c r="M177"/>
      <c r="N177"/>
      <c r="O177"/>
      <c r="P177"/>
      <c r="Q177"/>
      <c r="R177" s="176" t="str">
        <f t="shared" si="116"/>
        <v xml:space="preserve"> </v>
      </c>
      <c r="S177" s="176">
        <f t="shared" si="117"/>
        <v>4</v>
      </c>
      <c r="T177" s="176" t="str">
        <f t="shared" si="118"/>
        <v xml:space="preserve"> </v>
      </c>
      <c r="U177" s="176" t="str">
        <f t="shared" si="119"/>
        <v xml:space="preserve"> </v>
      </c>
      <c r="V177" s="176" t="str">
        <f t="shared" si="120"/>
        <v xml:space="preserve"> </v>
      </c>
      <c r="W177" t="str">
        <f t="shared" si="121"/>
        <v xml:space="preserve"> </v>
      </c>
      <c r="X177" t="str">
        <f t="shared" si="122"/>
        <v xml:space="preserve"> </v>
      </c>
      <c r="Y177" t="str">
        <f t="shared" si="123"/>
        <v xml:space="preserve"> </v>
      </c>
      <c r="Z177" t="str">
        <f t="shared" si="124"/>
        <v xml:space="preserve"> </v>
      </c>
      <c r="AA177" t="str">
        <f t="shared" si="125"/>
        <v xml:space="preserve"> </v>
      </c>
    </row>
    <row r="178" spans="1:28" ht="12.75" customHeight="1">
      <c r="A178" s="26"/>
      <c r="B178" s="174" t="s">
        <v>83</v>
      </c>
      <c r="C178" s="28">
        <v>0.65</v>
      </c>
      <c r="D178" s="30">
        <v>4</v>
      </c>
      <c r="E178" s="29">
        <v>4</v>
      </c>
      <c r="F178" s="185">
        <f>Max!$B$3*C178</f>
        <v>55.25</v>
      </c>
      <c r="G178"/>
      <c r="H178"/>
      <c r="I178" s="150">
        <f>D178*E178</f>
        <v>16</v>
      </c>
      <c r="J178" s="150">
        <f>F178*I178</f>
        <v>884</v>
      </c>
      <c r="K178"/>
      <c r="L178"/>
      <c r="M178"/>
      <c r="N178"/>
      <c r="O178"/>
      <c r="P178"/>
      <c r="Q178"/>
      <c r="R178" s="176" t="str">
        <f t="shared" si="116"/>
        <v xml:space="preserve"> </v>
      </c>
      <c r="S178" s="176">
        <f t="shared" si="117"/>
        <v>16</v>
      </c>
      <c r="T178" s="176" t="str">
        <f t="shared" si="118"/>
        <v xml:space="preserve"> </v>
      </c>
      <c r="U178" s="176" t="str">
        <f t="shared" si="119"/>
        <v xml:space="preserve"> </v>
      </c>
      <c r="V178" s="176" t="str">
        <f t="shared" si="120"/>
        <v xml:space="preserve"> </v>
      </c>
      <c r="W178" t="str">
        <f t="shared" si="121"/>
        <v xml:space="preserve"> </v>
      </c>
      <c r="X178" t="str">
        <f t="shared" si="122"/>
        <v xml:space="preserve"> </v>
      </c>
      <c r="Y178" t="str">
        <f t="shared" si="123"/>
        <v xml:space="preserve"> </v>
      </c>
      <c r="Z178" t="str">
        <f t="shared" si="124"/>
        <v xml:space="preserve"> </v>
      </c>
      <c r="AA178" t="str">
        <f t="shared" si="125"/>
        <v xml:space="preserve"> </v>
      </c>
    </row>
    <row r="179" spans="1:28" ht="12.75" customHeight="1">
      <c r="A179" s="44">
        <v>3</v>
      </c>
      <c r="B179" s="45" t="s">
        <v>131</v>
      </c>
      <c r="C179" s="46">
        <v>0.5</v>
      </c>
      <c r="D179" s="52">
        <v>3</v>
      </c>
      <c r="E179" s="47">
        <v>1</v>
      </c>
      <c r="F179" s="188">
        <f>Max!$B$4*C179</f>
        <v>80</v>
      </c>
      <c r="G179"/>
      <c r="H179"/>
      <c r="I179"/>
      <c r="J179"/>
      <c r="K179" s="153">
        <f>D179*E179</f>
        <v>3</v>
      </c>
      <c r="L179" s="153">
        <f>F179*K179</f>
        <v>240</v>
      </c>
      <c r="M179"/>
      <c r="N179"/>
      <c r="O179"/>
      <c r="P179"/>
      <c r="Q179"/>
      <c r="R179" t="str">
        <f t="shared" si="116"/>
        <v xml:space="preserve"> </v>
      </c>
      <c r="S179" t="str">
        <f t="shared" si="117"/>
        <v xml:space="preserve"> </v>
      </c>
      <c r="T179" t="str">
        <f t="shared" si="118"/>
        <v xml:space="preserve"> </v>
      </c>
      <c r="U179" t="str">
        <f t="shared" si="119"/>
        <v xml:space="preserve"> </v>
      </c>
      <c r="V179" t="str">
        <f t="shared" si="120"/>
        <v xml:space="preserve"> </v>
      </c>
      <c r="W179" s="177">
        <f t="shared" si="121"/>
        <v>3</v>
      </c>
      <c r="X179" s="177" t="str">
        <f t="shared" si="122"/>
        <v xml:space="preserve"> </v>
      </c>
      <c r="Y179" s="177" t="str">
        <f t="shared" si="123"/>
        <v xml:space="preserve"> </v>
      </c>
      <c r="Z179" s="177" t="str">
        <f t="shared" si="124"/>
        <v xml:space="preserve"> </v>
      </c>
      <c r="AA179" s="177" t="str">
        <f t="shared" si="125"/>
        <v xml:space="preserve"> </v>
      </c>
    </row>
    <row r="180" spans="1:28" ht="12.75" customHeight="1">
      <c r="A180" s="44"/>
      <c r="B180" s="179" t="s">
        <v>131</v>
      </c>
      <c r="C180" s="46">
        <v>0.6</v>
      </c>
      <c r="D180" s="52">
        <v>3</v>
      </c>
      <c r="E180" s="47">
        <v>1</v>
      </c>
      <c r="F180" s="188">
        <f>Max!$B$4*C180</f>
        <v>96</v>
      </c>
      <c r="G180"/>
      <c r="H180"/>
      <c r="I180"/>
      <c r="J180"/>
      <c r="K180" s="153">
        <f>D180*E180</f>
        <v>3</v>
      </c>
      <c r="L180" s="153">
        <f>F180*K180</f>
        <v>288</v>
      </c>
      <c r="M180"/>
      <c r="N180"/>
      <c r="O180"/>
      <c r="P180"/>
      <c r="Q180"/>
      <c r="R180" t="str">
        <f t="shared" si="116"/>
        <v xml:space="preserve"> </v>
      </c>
      <c r="S180" t="str">
        <f t="shared" si="117"/>
        <v xml:space="preserve"> </v>
      </c>
      <c r="T180" t="str">
        <f t="shared" si="118"/>
        <v xml:space="preserve"> </v>
      </c>
      <c r="U180" t="str">
        <f t="shared" si="119"/>
        <v xml:space="preserve"> </v>
      </c>
      <c r="V180" t="str">
        <f t="shared" si="120"/>
        <v xml:space="preserve"> </v>
      </c>
      <c r="W180" s="177" t="str">
        <f t="shared" si="121"/>
        <v xml:space="preserve"> </v>
      </c>
      <c r="X180" s="177">
        <f t="shared" si="122"/>
        <v>3</v>
      </c>
      <c r="Y180" s="177" t="str">
        <f t="shared" si="123"/>
        <v xml:space="preserve"> </v>
      </c>
      <c r="Z180" s="177" t="str">
        <f t="shared" si="124"/>
        <v xml:space="preserve"> </v>
      </c>
      <c r="AA180" s="177" t="str">
        <f t="shared" si="125"/>
        <v xml:space="preserve"> </v>
      </c>
    </row>
    <row r="181" spans="1:28" ht="12.75" customHeight="1">
      <c r="A181" s="44"/>
      <c r="B181" s="179" t="s">
        <v>131</v>
      </c>
      <c r="C181" s="46">
        <v>0.7</v>
      </c>
      <c r="D181" s="52">
        <v>3</v>
      </c>
      <c r="E181" s="47">
        <v>1</v>
      </c>
      <c r="F181" s="188">
        <f>Max!$B$4*C181</f>
        <v>112</v>
      </c>
      <c r="G181"/>
      <c r="H181"/>
      <c r="I181"/>
      <c r="J181"/>
      <c r="K181" s="153">
        <f>D181*E181</f>
        <v>3</v>
      </c>
      <c r="L181" s="153">
        <f>F181*K181</f>
        <v>336</v>
      </c>
      <c r="M181"/>
      <c r="N181"/>
      <c r="O181"/>
      <c r="P181"/>
      <c r="Q181"/>
      <c r="R181" t="str">
        <f t="shared" si="116"/>
        <v xml:space="preserve"> </v>
      </c>
      <c r="S181" t="str">
        <f t="shared" si="117"/>
        <v xml:space="preserve"> </v>
      </c>
      <c r="T181" t="str">
        <f t="shared" si="118"/>
        <v xml:space="preserve"> </v>
      </c>
      <c r="U181" t="str">
        <f t="shared" si="119"/>
        <v xml:space="preserve"> </v>
      </c>
      <c r="V181" t="str">
        <f t="shared" si="120"/>
        <v xml:space="preserve"> </v>
      </c>
      <c r="W181" s="177" t="str">
        <f t="shared" si="121"/>
        <v xml:space="preserve"> </v>
      </c>
      <c r="X181" s="177" t="str">
        <f t="shared" si="122"/>
        <v xml:space="preserve"> </v>
      </c>
      <c r="Y181" s="177">
        <f t="shared" si="123"/>
        <v>3</v>
      </c>
      <c r="Z181" s="177" t="str">
        <f t="shared" si="124"/>
        <v xml:space="preserve"> </v>
      </c>
      <c r="AA181" s="177" t="str">
        <f t="shared" si="125"/>
        <v xml:space="preserve"> </v>
      </c>
    </row>
    <row r="182" spans="1:28" ht="12.75" customHeight="1">
      <c r="A182" s="44"/>
      <c r="B182" s="179" t="s">
        <v>131</v>
      </c>
      <c r="C182" s="46">
        <v>0.75</v>
      </c>
      <c r="D182" s="52">
        <v>2</v>
      </c>
      <c r="E182" s="47">
        <v>4</v>
      </c>
      <c r="F182" s="188">
        <f>Max!$B$4*C182</f>
        <v>120</v>
      </c>
      <c r="G182"/>
      <c r="H182"/>
      <c r="I182"/>
      <c r="J182"/>
      <c r="K182" s="153">
        <f>D182*E182</f>
        <v>8</v>
      </c>
      <c r="L182" s="153">
        <f>F182*K182</f>
        <v>960</v>
      </c>
      <c r="M182"/>
      <c r="N182"/>
      <c r="O182"/>
      <c r="P182"/>
      <c r="Q182"/>
      <c r="R182" t="str">
        <f t="shared" si="116"/>
        <v xml:space="preserve"> </v>
      </c>
      <c r="S182" t="str">
        <f t="shared" si="117"/>
        <v xml:space="preserve"> </v>
      </c>
      <c r="T182" t="str">
        <f t="shared" si="118"/>
        <v xml:space="preserve"> </v>
      </c>
      <c r="U182" t="str">
        <f t="shared" si="119"/>
        <v xml:space="preserve"> </v>
      </c>
      <c r="V182" t="str">
        <f t="shared" si="120"/>
        <v xml:space="preserve"> </v>
      </c>
      <c r="W182" s="177" t="str">
        <f t="shared" si="121"/>
        <v xml:space="preserve"> </v>
      </c>
      <c r="X182" s="177" t="str">
        <f t="shared" si="122"/>
        <v xml:space="preserve"> </v>
      </c>
      <c r="Y182" s="177">
        <f t="shared" si="123"/>
        <v>8</v>
      </c>
      <c r="Z182" s="177" t="str">
        <f t="shared" si="124"/>
        <v xml:space="preserve"> </v>
      </c>
      <c r="AA182" s="177" t="str">
        <f t="shared" si="125"/>
        <v xml:space="preserve"> </v>
      </c>
    </row>
    <row r="183" spans="1:28" ht="12.75" customHeight="1">
      <c r="A183">
        <v>4</v>
      </c>
      <c r="B183" t="s">
        <v>26</v>
      </c>
      <c r="C183"/>
      <c r="D183">
        <v>6</v>
      </c>
      <c r="E183">
        <v>5</v>
      </c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</row>
    <row r="184" spans="1:28" ht="12.75" customHeight="1">
      <c r="A184">
        <v>5</v>
      </c>
      <c r="B184" t="s">
        <v>72</v>
      </c>
      <c r="C184"/>
      <c r="D184">
        <v>8</v>
      </c>
      <c r="E184">
        <v>4</v>
      </c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8" s="154" customFormat="1" ht="12.75" customHeight="1">
      <c r="G185" s="154">
        <f t="shared" ref="G185:AA185" si="126">SUM(G120:G184)</f>
        <v>56</v>
      </c>
      <c r="H185" s="154">
        <f t="shared" si="126"/>
        <v>6990</v>
      </c>
      <c r="I185" s="154">
        <f t="shared" si="126"/>
        <v>126</v>
      </c>
      <c r="J185" s="154">
        <f t="shared" si="126"/>
        <v>7067.75</v>
      </c>
      <c r="K185" s="154">
        <f t="shared" si="126"/>
        <v>75</v>
      </c>
      <c r="L185" s="154">
        <f t="shared" si="126"/>
        <v>8352</v>
      </c>
      <c r="M185" s="154">
        <f t="shared" si="126"/>
        <v>21</v>
      </c>
      <c r="N185" s="154">
        <f t="shared" si="126"/>
        <v>7</v>
      </c>
      <c r="O185" s="154">
        <f t="shared" si="126"/>
        <v>14</v>
      </c>
      <c r="P185" s="154">
        <f t="shared" si="126"/>
        <v>10</v>
      </c>
      <c r="Q185" s="154">
        <f t="shared" si="126"/>
        <v>0</v>
      </c>
      <c r="R185" s="154">
        <f t="shared" si="126"/>
        <v>21</v>
      </c>
      <c r="S185" s="154">
        <f t="shared" si="126"/>
        <v>52</v>
      </c>
      <c r="T185" s="154">
        <f t="shared" si="126"/>
        <v>36</v>
      </c>
      <c r="U185" s="154">
        <f t="shared" si="126"/>
        <v>14</v>
      </c>
      <c r="V185" s="154">
        <f t="shared" si="126"/>
        <v>3</v>
      </c>
      <c r="W185" s="154">
        <f t="shared" si="126"/>
        <v>9</v>
      </c>
      <c r="X185" s="154">
        <f t="shared" si="126"/>
        <v>13</v>
      </c>
      <c r="Y185" s="154">
        <f t="shared" si="126"/>
        <v>37</v>
      </c>
      <c r="Z185" s="154">
        <f t="shared" si="126"/>
        <v>16</v>
      </c>
      <c r="AA185" s="154">
        <f t="shared" si="126"/>
        <v>0</v>
      </c>
      <c r="AB185"/>
    </row>
    <row r="186" spans="1:28" ht="12.75" customHeight="1">
      <c r="A186" t="s">
        <v>22</v>
      </c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</row>
    <row r="187" spans="1:28" ht="12.75" customHeight="1">
      <c r="A187" t="s">
        <v>11</v>
      </c>
      <c r="B187"/>
      <c r="C187" t="s">
        <v>12</v>
      </c>
      <c r="D187" t="s">
        <v>13</v>
      </c>
      <c r="E187" t="s">
        <v>14</v>
      </c>
      <c r="F187" t="s">
        <v>15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8" ht="12.75" customHeight="1">
      <c r="A188" s="31">
        <v>1</v>
      </c>
      <c r="B188" s="32" t="s">
        <v>65</v>
      </c>
      <c r="C188" s="33">
        <v>0.4</v>
      </c>
      <c r="D188" s="34">
        <v>3</v>
      </c>
      <c r="E188" s="35">
        <v>1</v>
      </c>
      <c r="F188" s="187">
        <f>Max!$B$2*C188</f>
        <v>80</v>
      </c>
      <c r="G188" s="189">
        <f>D188*E188</f>
        <v>3</v>
      </c>
      <c r="H188" s="148">
        <f>F188*G188</f>
        <v>240</v>
      </c>
      <c r="I188"/>
      <c r="J188"/>
      <c r="K188"/>
      <c r="L188"/>
      <c r="M188" s="175" t="str">
        <f>IF(ISNUMBER(SEARCH("squat",$B188)),IF($C188&gt;=0.5,IF($C188&lt;0.6,$D188*$E188," ")," ")," ")</f>
        <v xml:space="preserve"> </v>
      </c>
      <c r="N188" s="175" t="str">
        <f>IF(ISNUMBER(SEARCH("squat",$B188)),IF($C188&gt;=0.6,IF($C188&lt;0.7,$D188*$E188," ")," ")," ")</f>
        <v xml:space="preserve"> </v>
      </c>
      <c r="O188" s="175" t="str">
        <f>IF(ISNUMBER(SEARCH("squat",$B188)),IF($C188&gt;=0.7,IF($C188&lt;0.8,$D188*$E188," ")," ")," ")</f>
        <v xml:space="preserve"> </v>
      </c>
      <c r="P188" s="175" t="str">
        <f>IF(ISNUMBER(SEARCH("squat",$B188)),IF($C188&gt;=0.8,IF($C188&lt;0.9,$D188*$E188," ")," ")," ")</f>
        <v xml:space="preserve"> </v>
      </c>
      <c r="Q188" s="175" t="str">
        <f>IF(ISNUMBER(SEARCH("squat",$B188)),IF($C188&gt;=0.9,$D188*$E188," ")," ")</f>
        <v xml:space="preserve"> </v>
      </c>
      <c r="R188" t="str">
        <f>IF(ISNUMBER(SEARCH("bench",$B188)),IF($C188&gt;=0.5,IF($C188&lt;0.6,$D188*$E188," ")," ")," ")</f>
        <v xml:space="preserve"> </v>
      </c>
      <c r="S188" t="str">
        <f>IF(ISNUMBER(SEARCH("bench",$B188)),IF($C188&gt;=0.6,IF($C188&lt;0.7,$D188*$E188," ")," ")," ")</f>
        <v xml:space="preserve"> </v>
      </c>
      <c r="T188" t="str">
        <f>IF(ISNUMBER(SEARCH("bench",$B188)),IF($C188&gt;=0.7,IF($C188&lt;0.8,$D188*$E188," ")," ")," ")</f>
        <v xml:space="preserve"> </v>
      </c>
      <c r="U188" t="str">
        <f>IF(ISNUMBER(SEARCH("bench",$B188)),IF($C188&gt;=0.8,IF($C188&lt;0.9,$D188*$E188," ")," ")," ")</f>
        <v xml:space="preserve"> </v>
      </c>
      <c r="V188" t="str">
        <f>IF(ISNUMBER(SEARCH("bench",$B188)),IF($C188&gt;=0.9,$D188*$E188," ")," ")</f>
        <v xml:space="preserve"> </v>
      </c>
      <c r="W188"/>
      <c r="X188"/>
      <c r="Y188"/>
      <c r="Z188"/>
      <c r="AA188"/>
    </row>
    <row r="189" spans="1:28" ht="12.75" customHeight="1">
      <c r="A189" s="31"/>
      <c r="B189" s="173" t="s">
        <v>65</v>
      </c>
      <c r="C189" s="33">
        <v>0.45</v>
      </c>
      <c r="D189" s="34">
        <v>3</v>
      </c>
      <c r="E189" s="35">
        <v>1</v>
      </c>
      <c r="F189" s="187">
        <f>Max!$B$2*C189</f>
        <v>90</v>
      </c>
      <c r="G189" s="189">
        <f>D189*E189</f>
        <v>3</v>
      </c>
      <c r="H189" s="148">
        <f>F189*G189</f>
        <v>270</v>
      </c>
      <c r="I189"/>
      <c r="J189"/>
      <c r="K189"/>
      <c r="L189"/>
      <c r="M189" s="175" t="str">
        <f t="shared" ref="M189:M201" si="127">IF(ISNUMBER(SEARCH("squat",$B189)),IF($C189&gt;=0.5,IF($C189&lt;0.6,$D189*$E189," ")," ")," ")</f>
        <v xml:space="preserve"> </v>
      </c>
      <c r="N189" s="175" t="str">
        <f t="shared" ref="N189:N201" si="128">IF(ISNUMBER(SEARCH("squat",$B189)),IF($C189&gt;=0.6,IF($C189&lt;0.7,$D189*$E189," ")," ")," ")</f>
        <v xml:space="preserve"> </v>
      </c>
      <c r="O189" s="175" t="str">
        <f t="shared" ref="O189:O201" si="129">IF(ISNUMBER(SEARCH("squat",$B189)),IF($C189&gt;=0.7,IF($C189&lt;0.8,$D189*$E189," ")," ")," ")</f>
        <v xml:space="preserve"> </v>
      </c>
      <c r="P189" s="175" t="str">
        <f t="shared" ref="P189:P201" si="130">IF(ISNUMBER(SEARCH("squat",$B189)),IF($C189&gt;=0.8,IF($C189&lt;0.9,$D189*$E189," ")," ")," ")</f>
        <v xml:space="preserve"> </v>
      </c>
      <c r="Q189" s="175" t="str">
        <f t="shared" ref="Q189:Q201" si="131">IF(ISNUMBER(SEARCH("squat",$B189)),IF($C189&gt;=0.9,$D189*$E189," ")," ")</f>
        <v xml:space="preserve"> </v>
      </c>
      <c r="R189" t="str">
        <f t="shared" ref="R189:R201" si="132">IF(ISNUMBER(SEARCH("bench",$B189)),IF($C189&gt;=0.5,IF($C189&lt;0.6,$D189*$E189," ")," ")," ")</f>
        <v xml:space="preserve"> </v>
      </c>
      <c r="S189" t="str">
        <f t="shared" ref="S189:S201" si="133">IF(ISNUMBER(SEARCH("bench",$B189)),IF($C189&gt;=0.6,IF($C189&lt;0.7,$D189*$E189," ")," ")," ")</f>
        <v xml:space="preserve"> </v>
      </c>
      <c r="T189" t="str">
        <f t="shared" ref="T189:T201" si="134">IF(ISNUMBER(SEARCH("bench",$B189)),IF($C189&gt;=0.7,IF($C189&lt;0.8,$D189*$E189," ")," ")," ")</f>
        <v xml:space="preserve"> </v>
      </c>
      <c r="U189" t="str">
        <f t="shared" ref="U189:U201" si="135">IF(ISNUMBER(SEARCH("bench",$B189)),IF($C189&gt;=0.8,IF($C189&lt;0.9,$D189*$E189," ")," ")," ")</f>
        <v xml:space="preserve"> </v>
      </c>
      <c r="V189" t="str">
        <f t="shared" ref="V189:V201" si="136">IF(ISNUMBER(SEARCH("bench",$B189)),IF($C189&gt;=0.9,$D189*$E189," ")," ")</f>
        <v xml:space="preserve"> </v>
      </c>
      <c r="W189"/>
      <c r="X189"/>
      <c r="Y189"/>
      <c r="Z189"/>
      <c r="AA189"/>
    </row>
    <row r="190" spans="1:28" ht="12.75" customHeight="1">
      <c r="A190" s="31"/>
      <c r="B190" s="173" t="s">
        <v>65</v>
      </c>
      <c r="C190" s="33">
        <v>0.5</v>
      </c>
      <c r="D190" s="34">
        <v>3</v>
      </c>
      <c r="E190" s="35">
        <v>2</v>
      </c>
      <c r="F190" s="187">
        <f>Max!$B$2*C190</f>
        <v>100</v>
      </c>
      <c r="G190" s="189">
        <f>D190*E190</f>
        <v>6</v>
      </c>
      <c r="H190" s="148">
        <f>F190*G190</f>
        <v>600</v>
      </c>
      <c r="I190"/>
      <c r="J190"/>
      <c r="K190"/>
      <c r="L190"/>
      <c r="M190" s="175">
        <f t="shared" si="127"/>
        <v>6</v>
      </c>
      <c r="N190" s="175" t="str">
        <f t="shared" si="128"/>
        <v xml:space="preserve"> </v>
      </c>
      <c r="O190" s="175" t="str">
        <f t="shared" si="129"/>
        <v xml:space="preserve"> </v>
      </c>
      <c r="P190" s="175" t="str">
        <f t="shared" si="130"/>
        <v xml:space="preserve"> </v>
      </c>
      <c r="Q190" s="175" t="str">
        <f t="shared" si="131"/>
        <v xml:space="preserve"> </v>
      </c>
      <c r="R190" t="str">
        <f t="shared" si="132"/>
        <v xml:space="preserve"> </v>
      </c>
      <c r="S190" t="str">
        <f t="shared" si="133"/>
        <v xml:space="preserve"> </v>
      </c>
      <c r="T190" t="str">
        <f t="shared" si="134"/>
        <v xml:space="preserve"> </v>
      </c>
      <c r="U190" t="str">
        <f t="shared" si="135"/>
        <v xml:space="preserve"> </v>
      </c>
      <c r="V190" t="str">
        <f t="shared" si="136"/>
        <v xml:space="preserve"> </v>
      </c>
      <c r="W190"/>
      <c r="X190"/>
      <c r="Y190"/>
      <c r="Z190"/>
      <c r="AA190"/>
    </row>
    <row r="191" spans="1:28" ht="12.75" customHeight="1">
      <c r="A191" s="31"/>
      <c r="B191" s="173" t="s">
        <v>65</v>
      </c>
      <c r="C191" s="33">
        <v>0.55000000000000004</v>
      </c>
      <c r="D191" s="34">
        <v>3</v>
      </c>
      <c r="E191" s="35">
        <v>3</v>
      </c>
      <c r="F191" s="187">
        <f>Max!$B$2*C191</f>
        <v>110.00000000000001</v>
      </c>
      <c r="G191" s="189">
        <f>D191*E191</f>
        <v>9</v>
      </c>
      <c r="H191" s="148">
        <f>F191*G191</f>
        <v>990.00000000000011</v>
      </c>
      <c r="I191"/>
      <c r="J191"/>
      <c r="K191"/>
      <c r="L191"/>
      <c r="M191" s="175">
        <f t="shared" si="127"/>
        <v>9</v>
      </c>
      <c r="N191" s="175" t="str">
        <f t="shared" si="128"/>
        <v xml:space="preserve"> </v>
      </c>
      <c r="O191" s="175" t="str">
        <f t="shared" si="129"/>
        <v xml:space="preserve"> </v>
      </c>
      <c r="P191" s="175" t="str">
        <f t="shared" si="130"/>
        <v xml:space="preserve"> </v>
      </c>
      <c r="Q191" s="175" t="str">
        <f t="shared" si="131"/>
        <v xml:space="preserve"> </v>
      </c>
      <c r="R191" t="str">
        <f t="shared" si="132"/>
        <v xml:space="preserve"> </v>
      </c>
      <c r="S191" t="str">
        <f t="shared" si="133"/>
        <v xml:space="preserve"> </v>
      </c>
      <c r="T191" t="str">
        <f t="shared" si="134"/>
        <v xml:space="preserve"> </v>
      </c>
      <c r="U191" t="str">
        <f t="shared" si="135"/>
        <v xml:space="preserve"> </v>
      </c>
      <c r="V191" t="str">
        <f t="shared" si="136"/>
        <v xml:space="preserve"> </v>
      </c>
      <c r="W191"/>
      <c r="X191"/>
      <c r="Y191"/>
      <c r="Z191"/>
      <c r="AA191"/>
    </row>
    <row r="192" spans="1:28" ht="12.75" customHeight="1">
      <c r="A192" s="26">
        <v>2</v>
      </c>
      <c r="B192" s="27" t="s">
        <v>16</v>
      </c>
      <c r="C192" s="28">
        <v>0.5</v>
      </c>
      <c r="D192" s="30">
        <v>5</v>
      </c>
      <c r="E192" s="29">
        <v>1</v>
      </c>
      <c r="F192" s="185">
        <f>Max!$B$3*C192</f>
        <v>42.5</v>
      </c>
      <c r="G192"/>
      <c r="H192"/>
      <c r="I192" s="150">
        <f t="shared" ref="I192:I197" si="137">D192*E192</f>
        <v>5</v>
      </c>
      <c r="J192" s="150">
        <f t="shared" ref="J192:J197" si="138">F192*I192</f>
        <v>212.5</v>
      </c>
      <c r="K192"/>
      <c r="L192"/>
      <c r="M192" t="str">
        <f t="shared" si="127"/>
        <v xml:space="preserve"> </v>
      </c>
      <c r="N192" t="str">
        <f t="shared" si="128"/>
        <v xml:space="preserve"> </v>
      </c>
      <c r="O192" t="str">
        <f t="shared" si="129"/>
        <v xml:space="preserve"> </v>
      </c>
      <c r="P192" t="str">
        <f t="shared" si="130"/>
        <v xml:space="preserve"> </v>
      </c>
      <c r="Q192" t="str">
        <f t="shared" si="131"/>
        <v xml:space="preserve"> </v>
      </c>
      <c r="R192" s="176">
        <f t="shared" si="132"/>
        <v>5</v>
      </c>
      <c r="S192" s="176" t="str">
        <f t="shared" si="133"/>
        <v xml:space="preserve"> </v>
      </c>
      <c r="T192" s="176" t="str">
        <f t="shared" si="134"/>
        <v xml:space="preserve"> </v>
      </c>
      <c r="U192" s="176" t="str">
        <f t="shared" si="135"/>
        <v xml:space="preserve"> </v>
      </c>
      <c r="V192" s="176" t="str">
        <f t="shared" si="136"/>
        <v xml:space="preserve"> </v>
      </c>
      <c r="W192"/>
      <c r="X192"/>
      <c r="Y192"/>
      <c r="Z192"/>
      <c r="AA192"/>
    </row>
    <row r="193" spans="1:27" ht="12.75" customHeight="1">
      <c r="A193" s="26"/>
      <c r="B193" s="174" t="s">
        <v>16</v>
      </c>
      <c r="C193" s="28">
        <v>0.6</v>
      </c>
      <c r="D193" s="30">
        <v>4</v>
      </c>
      <c r="E193" s="29">
        <v>1</v>
      </c>
      <c r="F193" s="185">
        <f>Max!$B$3*C193</f>
        <v>51</v>
      </c>
      <c r="G193"/>
      <c r="H193"/>
      <c r="I193" s="150">
        <f t="shared" si="137"/>
        <v>4</v>
      </c>
      <c r="J193" s="150">
        <f t="shared" si="138"/>
        <v>204</v>
      </c>
      <c r="K193"/>
      <c r="L193"/>
      <c r="M193" t="str">
        <f t="shared" si="127"/>
        <v xml:space="preserve"> </v>
      </c>
      <c r="N193" t="str">
        <f t="shared" si="128"/>
        <v xml:space="preserve"> </v>
      </c>
      <c r="O193" t="str">
        <f t="shared" si="129"/>
        <v xml:space="preserve"> </v>
      </c>
      <c r="P193" t="str">
        <f t="shared" si="130"/>
        <v xml:space="preserve"> </v>
      </c>
      <c r="Q193" t="str">
        <f t="shared" si="131"/>
        <v xml:space="preserve"> </v>
      </c>
      <c r="R193" s="176" t="str">
        <f t="shared" si="132"/>
        <v xml:space="preserve"> </v>
      </c>
      <c r="S193" s="176">
        <f t="shared" si="133"/>
        <v>4</v>
      </c>
      <c r="T193" s="176" t="str">
        <f t="shared" si="134"/>
        <v xml:space="preserve"> </v>
      </c>
      <c r="U193" s="176" t="str">
        <f t="shared" si="135"/>
        <v xml:space="preserve"> </v>
      </c>
      <c r="V193" s="176" t="str">
        <f t="shared" si="136"/>
        <v xml:space="preserve"> </v>
      </c>
      <c r="W193"/>
      <c r="X193"/>
      <c r="Y193"/>
      <c r="Z193"/>
      <c r="AA193"/>
    </row>
    <row r="194" spans="1:27" ht="12.75" customHeight="1">
      <c r="A194" s="26"/>
      <c r="B194" s="174" t="s">
        <v>16</v>
      </c>
      <c r="C194" s="28">
        <v>0.7</v>
      </c>
      <c r="D194" s="30">
        <v>3</v>
      </c>
      <c r="E194" s="29">
        <v>1</v>
      </c>
      <c r="F194" s="185">
        <f>Max!$B$3*C194</f>
        <v>59.499999999999993</v>
      </c>
      <c r="G194"/>
      <c r="H194"/>
      <c r="I194" s="150">
        <f t="shared" si="137"/>
        <v>3</v>
      </c>
      <c r="J194" s="150">
        <f t="shared" si="138"/>
        <v>178.49999999999997</v>
      </c>
      <c r="K194"/>
      <c r="L194"/>
      <c r="M194" t="str">
        <f t="shared" si="127"/>
        <v xml:space="preserve"> </v>
      </c>
      <c r="N194" t="str">
        <f t="shared" si="128"/>
        <v xml:space="preserve"> </v>
      </c>
      <c r="O194" t="str">
        <f t="shared" si="129"/>
        <v xml:space="preserve"> </v>
      </c>
      <c r="P194" t="str">
        <f t="shared" si="130"/>
        <v xml:space="preserve"> </v>
      </c>
      <c r="Q194" t="str">
        <f t="shared" si="131"/>
        <v xml:space="preserve"> </v>
      </c>
      <c r="R194" s="176" t="str">
        <f t="shared" si="132"/>
        <v xml:space="preserve"> </v>
      </c>
      <c r="S194" s="176" t="str">
        <f t="shared" si="133"/>
        <v xml:space="preserve"> </v>
      </c>
      <c r="T194" s="176">
        <f t="shared" si="134"/>
        <v>3</v>
      </c>
      <c r="U194" s="176" t="str">
        <f t="shared" si="135"/>
        <v xml:space="preserve"> </v>
      </c>
      <c r="V194" s="176" t="str">
        <f t="shared" si="136"/>
        <v xml:space="preserve"> </v>
      </c>
      <c r="W194"/>
      <c r="X194"/>
      <c r="Y194"/>
      <c r="Z194"/>
      <c r="AA194"/>
    </row>
    <row r="195" spans="1:27" ht="12.75" customHeight="1">
      <c r="A195" s="26"/>
      <c r="B195" s="174" t="s">
        <v>16</v>
      </c>
      <c r="C195" s="28">
        <v>0.8</v>
      </c>
      <c r="D195" s="30">
        <v>3</v>
      </c>
      <c r="E195" s="29">
        <v>2</v>
      </c>
      <c r="F195" s="185">
        <f>Max!$B$3*C195</f>
        <v>68</v>
      </c>
      <c r="G195"/>
      <c r="H195"/>
      <c r="I195" s="150">
        <f t="shared" si="137"/>
        <v>6</v>
      </c>
      <c r="J195" s="150">
        <f t="shared" si="138"/>
        <v>408</v>
      </c>
      <c r="K195"/>
      <c r="L195"/>
      <c r="M195" t="str">
        <f t="shared" si="127"/>
        <v xml:space="preserve"> </v>
      </c>
      <c r="N195" t="str">
        <f t="shared" si="128"/>
        <v xml:space="preserve"> </v>
      </c>
      <c r="O195" t="str">
        <f t="shared" si="129"/>
        <v xml:space="preserve"> </v>
      </c>
      <c r="P195" t="str">
        <f t="shared" si="130"/>
        <v xml:space="preserve"> </v>
      </c>
      <c r="Q195" t="str">
        <f t="shared" si="131"/>
        <v xml:space="preserve"> </v>
      </c>
      <c r="R195" s="176" t="str">
        <f t="shared" si="132"/>
        <v xml:space="preserve"> </v>
      </c>
      <c r="S195" s="176" t="str">
        <f t="shared" si="133"/>
        <v xml:space="preserve"> </v>
      </c>
      <c r="T195" s="176" t="str">
        <f t="shared" si="134"/>
        <v xml:space="preserve"> </v>
      </c>
      <c r="U195" s="176">
        <f t="shared" si="135"/>
        <v>6</v>
      </c>
      <c r="V195" s="176" t="str">
        <f t="shared" si="136"/>
        <v xml:space="preserve"> </v>
      </c>
      <c r="W195"/>
      <c r="X195"/>
      <c r="Y195"/>
      <c r="Z195"/>
      <c r="AA195"/>
    </row>
    <row r="196" spans="1:27" ht="12.75" customHeight="1">
      <c r="A196" s="26"/>
      <c r="B196" s="174" t="s">
        <v>16</v>
      </c>
      <c r="C196" s="28">
        <v>0.85</v>
      </c>
      <c r="D196" s="30">
        <v>2</v>
      </c>
      <c r="E196" s="29">
        <v>3</v>
      </c>
      <c r="F196" s="185">
        <f>Max!$B$3*C196</f>
        <v>72.25</v>
      </c>
      <c r="G196"/>
      <c r="H196"/>
      <c r="I196" s="150">
        <f t="shared" si="137"/>
        <v>6</v>
      </c>
      <c r="J196" s="150">
        <f t="shared" si="138"/>
        <v>433.5</v>
      </c>
      <c r="K196"/>
      <c r="L196"/>
      <c r="M196" t="str">
        <f t="shared" si="127"/>
        <v xml:space="preserve"> </v>
      </c>
      <c r="N196" t="str">
        <f t="shared" si="128"/>
        <v xml:space="preserve"> </v>
      </c>
      <c r="O196" t="str">
        <f t="shared" si="129"/>
        <v xml:space="preserve"> </v>
      </c>
      <c r="P196" t="str">
        <f t="shared" si="130"/>
        <v xml:space="preserve"> </v>
      </c>
      <c r="Q196" t="str">
        <f t="shared" si="131"/>
        <v xml:space="preserve"> </v>
      </c>
      <c r="R196" s="176" t="str">
        <f t="shared" si="132"/>
        <v xml:space="preserve"> </v>
      </c>
      <c r="S196" s="176" t="str">
        <f t="shared" si="133"/>
        <v xml:space="preserve"> </v>
      </c>
      <c r="T196" s="176" t="str">
        <f t="shared" si="134"/>
        <v xml:space="preserve"> </v>
      </c>
      <c r="U196" s="176">
        <f t="shared" si="135"/>
        <v>6</v>
      </c>
      <c r="V196" s="176" t="str">
        <f t="shared" si="136"/>
        <v xml:space="preserve"> </v>
      </c>
      <c r="W196"/>
      <c r="X196"/>
      <c r="Y196"/>
      <c r="Z196"/>
      <c r="AA196"/>
    </row>
    <row r="197" spans="1:27" ht="12.75" customHeight="1">
      <c r="A197" s="26"/>
      <c r="B197" s="174" t="s">
        <v>16</v>
      </c>
      <c r="C197" s="28">
        <v>0.8</v>
      </c>
      <c r="D197" s="30">
        <v>3</v>
      </c>
      <c r="E197" s="29">
        <v>2</v>
      </c>
      <c r="F197" s="185">
        <f>Max!$B$3*C197</f>
        <v>68</v>
      </c>
      <c r="G197"/>
      <c r="H197"/>
      <c r="I197" s="150">
        <f t="shared" si="137"/>
        <v>6</v>
      </c>
      <c r="J197" s="150">
        <f t="shared" si="138"/>
        <v>408</v>
      </c>
      <c r="K197"/>
      <c r="L197"/>
      <c r="M197" t="str">
        <f t="shared" si="127"/>
        <v xml:space="preserve"> </v>
      </c>
      <c r="N197" t="str">
        <f t="shared" si="128"/>
        <v xml:space="preserve"> </v>
      </c>
      <c r="O197" t="str">
        <f t="shared" si="129"/>
        <v xml:space="preserve"> </v>
      </c>
      <c r="P197" t="str">
        <f t="shared" si="130"/>
        <v xml:space="preserve"> </v>
      </c>
      <c r="Q197" t="str">
        <f t="shared" si="131"/>
        <v xml:space="preserve"> </v>
      </c>
      <c r="R197" s="176" t="str">
        <f t="shared" si="132"/>
        <v xml:space="preserve"> </v>
      </c>
      <c r="S197" s="176" t="str">
        <f t="shared" si="133"/>
        <v xml:space="preserve"> </v>
      </c>
      <c r="T197" s="176" t="str">
        <f t="shared" si="134"/>
        <v xml:space="preserve"> </v>
      </c>
      <c r="U197" s="176">
        <f t="shared" si="135"/>
        <v>6</v>
      </c>
      <c r="V197" s="176" t="str">
        <f t="shared" si="136"/>
        <v xml:space="preserve"> </v>
      </c>
      <c r="W197"/>
      <c r="X197"/>
      <c r="Y197"/>
      <c r="Z197"/>
      <c r="AA197"/>
    </row>
    <row r="198" spans="1:27" ht="12.75" customHeight="1">
      <c r="A198" s="31">
        <v>3</v>
      </c>
      <c r="B198" s="32" t="s">
        <v>2</v>
      </c>
      <c r="C198" s="33">
        <v>0.5</v>
      </c>
      <c r="D198" s="34">
        <v>3</v>
      </c>
      <c r="E198" s="35">
        <v>1</v>
      </c>
      <c r="F198" s="187">
        <f>Max!$B$2*C198</f>
        <v>100</v>
      </c>
      <c r="G198" s="189">
        <f>D198*E198</f>
        <v>3</v>
      </c>
      <c r="H198" s="148">
        <f>F198*G198</f>
        <v>300</v>
      </c>
      <c r="I198"/>
      <c r="J198"/>
      <c r="K198"/>
      <c r="L198"/>
      <c r="M198" s="175">
        <f t="shared" si="127"/>
        <v>3</v>
      </c>
      <c r="N198" s="175" t="str">
        <f t="shared" si="128"/>
        <v xml:space="preserve"> </v>
      </c>
      <c r="O198" s="175" t="str">
        <f t="shared" si="129"/>
        <v xml:space="preserve"> </v>
      </c>
      <c r="P198" s="175" t="str">
        <f t="shared" si="130"/>
        <v xml:space="preserve"> </v>
      </c>
      <c r="Q198" s="175" t="str">
        <f t="shared" si="131"/>
        <v xml:space="preserve"> </v>
      </c>
      <c r="R198" t="str">
        <f t="shared" si="132"/>
        <v xml:space="preserve"> </v>
      </c>
      <c r="S198" t="str">
        <f t="shared" si="133"/>
        <v xml:space="preserve"> </v>
      </c>
      <c r="T198" t="str">
        <f t="shared" si="134"/>
        <v xml:space="preserve"> </v>
      </c>
      <c r="U198" t="str">
        <f t="shared" si="135"/>
        <v xml:space="preserve"> </v>
      </c>
      <c r="V198" t="str">
        <f t="shared" si="136"/>
        <v xml:space="preserve"> </v>
      </c>
      <c r="W198"/>
      <c r="X198"/>
      <c r="Y198"/>
      <c r="Z198"/>
      <c r="AA198"/>
    </row>
    <row r="199" spans="1:27" ht="12.75" customHeight="1">
      <c r="A199" s="31"/>
      <c r="B199" s="173" t="s">
        <v>2</v>
      </c>
      <c r="C199" s="33">
        <v>0.6</v>
      </c>
      <c r="D199" s="34">
        <v>3</v>
      </c>
      <c r="E199" s="35">
        <v>1</v>
      </c>
      <c r="F199" s="187">
        <f>Max!$B$2*C199</f>
        <v>120</v>
      </c>
      <c r="G199" s="189">
        <f>D199*E199</f>
        <v>3</v>
      </c>
      <c r="H199" s="148">
        <f>F199*G199</f>
        <v>360</v>
      </c>
      <c r="I199"/>
      <c r="J199"/>
      <c r="K199"/>
      <c r="L199"/>
      <c r="M199" s="175" t="str">
        <f t="shared" si="127"/>
        <v xml:space="preserve"> </v>
      </c>
      <c r="N199" s="175">
        <f t="shared" si="128"/>
        <v>3</v>
      </c>
      <c r="O199" s="175" t="str">
        <f t="shared" si="129"/>
        <v xml:space="preserve"> </v>
      </c>
      <c r="P199" s="175" t="str">
        <f t="shared" si="130"/>
        <v xml:space="preserve"> </v>
      </c>
      <c r="Q199" s="175" t="str">
        <f t="shared" si="131"/>
        <v xml:space="preserve"> </v>
      </c>
      <c r="R199" t="str">
        <f t="shared" si="132"/>
        <v xml:space="preserve"> </v>
      </c>
      <c r="S199" t="str">
        <f t="shared" si="133"/>
        <v xml:space="preserve"> </v>
      </c>
      <c r="T199" t="str">
        <f t="shared" si="134"/>
        <v xml:space="preserve"> </v>
      </c>
      <c r="U199" t="str">
        <f t="shared" si="135"/>
        <v xml:space="preserve"> </v>
      </c>
      <c r="V199" t="str">
        <f t="shared" si="136"/>
        <v xml:space="preserve"> </v>
      </c>
      <c r="W199"/>
      <c r="X199"/>
      <c r="Y199"/>
      <c r="Z199"/>
      <c r="AA199"/>
    </row>
    <row r="200" spans="1:27" ht="12.75" customHeight="1">
      <c r="A200" s="31"/>
      <c r="B200" s="173" t="s">
        <v>2</v>
      </c>
      <c r="C200" s="33">
        <v>0.7</v>
      </c>
      <c r="D200" s="34">
        <v>3</v>
      </c>
      <c r="E200" s="35">
        <v>1</v>
      </c>
      <c r="F200" s="187">
        <f>Max!$B$2*C200</f>
        <v>140</v>
      </c>
      <c r="G200" s="189">
        <f>D200*E200</f>
        <v>3</v>
      </c>
      <c r="H200" s="148">
        <f>F200*G200</f>
        <v>420</v>
      </c>
      <c r="I200"/>
      <c r="J200"/>
      <c r="K200"/>
      <c r="L200"/>
      <c r="M200" s="175" t="str">
        <f t="shared" si="127"/>
        <v xml:space="preserve"> </v>
      </c>
      <c r="N200" s="175" t="str">
        <f t="shared" si="128"/>
        <v xml:space="preserve"> </v>
      </c>
      <c r="O200" s="175">
        <f t="shared" si="129"/>
        <v>3</v>
      </c>
      <c r="P200" s="175" t="str">
        <f t="shared" si="130"/>
        <v xml:space="preserve"> </v>
      </c>
      <c r="Q200" s="175" t="str">
        <f t="shared" si="131"/>
        <v xml:space="preserve"> </v>
      </c>
      <c r="R200" t="str">
        <f t="shared" si="132"/>
        <v xml:space="preserve"> </v>
      </c>
      <c r="S200" t="str">
        <f t="shared" si="133"/>
        <v xml:space="preserve"> </v>
      </c>
      <c r="T200" t="str">
        <f t="shared" si="134"/>
        <v xml:space="preserve"> </v>
      </c>
      <c r="U200" t="str">
        <f t="shared" si="135"/>
        <v xml:space="preserve"> </v>
      </c>
      <c r="V200" t="str">
        <f t="shared" si="136"/>
        <v xml:space="preserve"> </v>
      </c>
      <c r="W200"/>
      <c r="X200"/>
      <c r="Y200"/>
      <c r="Z200"/>
      <c r="AA200"/>
    </row>
    <row r="201" spans="1:27" ht="12.75" customHeight="1">
      <c r="A201" s="31"/>
      <c r="B201" s="173" t="s">
        <v>2</v>
      </c>
      <c r="C201" s="33">
        <v>0.8</v>
      </c>
      <c r="D201" s="34">
        <v>3</v>
      </c>
      <c r="E201" s="35">
        <v>4</v>
      </c>
      <c r="F201" s="187">
        <f>Max!$B$2*C201</f>
        <v>160</v>
      </c>
      <c r="G201" s="189">
        <f>D201*E201</f>
        <v>12</v>
      </c>
      <c r="H201" s="148">
        <f>F201*G201</f>
        <v>1920</v>
      </c>
      <c r="I201"/>
      <c r="J201"/>
      <c r="K201"/>
      <c r="L201"/>
      <c r="M201" s="175" t="str">
        <f t="shared" si="127"/>
        <v xml:space="preserve"> </v>
      </c>
      <c r="N201" s="175" t="str">
        <f t="shared" si="128"/>
        <v xml:space="preserve"> </v>
      </c>
      <c r="O201" s="175" t="str">
        <f t="shared" si="129"/>
        <v xml:space="preserve"> </v>
      </c>
      <c r="P201" s="175">
        <f t="shared" si="130"/>
        <v>12</v>
      </c>
      <c r="Q201" s="175" t="str">
        <f t="shared" si="131"/>
        <v xml:space="preserve"> </v>
      </c>
      <c r="R201" t="str">
        <f t="shared" si="132"/>
        <v xml:space="preserve"> </v>
      </c>
      <c r="S201" t="str">
        <f t="shared" si="133"/>
        <v xml:space="preserve"> </v>
      </c>
      <c r="T201" t="str">
        <f t="shared" si="134"/>
        <v xml:space="preserve"> </v>
      </c>
      <c r="U201" t="str">
        <f t="shared" si="135"/>
        <v xml:space="preserve"> </v>
      </c>
      <c r="V201" t="str">
        <f t="shared" si="136"/>
        <v xml:space="preserve"> </v>
      </c>
      <c r="W201"/>
      <c r="X201"/>
      <c r="Y201"/>
      <c r="Z201"/>
      <c r="AA201"/>
    </row>
    <row r="202" spans="1:27" ht="12.75" customHeight="1">
      <c r="A202">
        <v>4</v>
      </c>
      <c r="B202" t="s">
        <v>25</v>
      </c>
      <c r="C202"/>
      <c r="D202">
        <v>6</v>
      </c>
      <c r="E202">
        <v>5</v>
      </c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customHeight="1">
      <c r="A203">
        <v>5</v>
      </c>
      <c r="B203" t="s">
        <v>67</v>
      </c>
      <c r="C203"/>
      <c r="D203">
        <v>6</v>
      </c>
      <c r="E203">
        <v>4</v>
      </c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</row>
    <row r="204" spans="1:27" ht="12.75" customHeight="1">
      <c r="A204">
        <v>6</v>
      </c>
      <c r="B204" t="s">
        <v>69</v>
      </c>
      <c r="C204"/>
      <c r="D204">
        <v>8</v>
      </c>
      <c r="E204">
        <v>4</v>
      </c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</row>
    <row r="205" spans="1:27" ht="12.75" customHeight="1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customHeight="1">
      <c r="A206" t="s">
        <v>17</v>
      </c>
      <c r="B206"/>
      <c r="C206" t="s">
        <v>12</v>
      </c>
      <c r="D206" t="s">
        <v>13</v>
      </c>
      <c r="E206" t="s">
        <v>14</v>
      </c>
      <c r="F206" t="s">
        <v>15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</row>
    <row r="207" spans="1:27" ht="12.75" customHeight="1">
      <c r="A207" s="44">
        <v>1</v>
      </c>
      <c r="B207" s="45" t="s">
        <v>27</v>
      </c>
      <c r="C207" s="46">
        <v>0.5</v>
      </c>
      <c r="D207" s="52">
        <v>3</v>
      </c>
      <c r="E207" s="47">
        <v>1</v>
      </c>
      <c r="F207" s="188">
        <f>Max!$B$4*C207</f>
        <v>80</v>
      </c>
      <c r="G207"/>
      <c r="H207"/>
      <c r="I207"/>
      <c r="J207"/>
      <c r="K207" s="153">
        <f>D207*E207</f>
        <v>3</v>
      </c>
      <c r="L207" s="153">
        <f>F207*K207</f>
        <v>240</v>
      </c>
      <c r="M207"/>
      <c r="N207"/>
      <c r="O207"/>
      <c r="P207"/>
      <c r="Q207"/>
      <c r="R207" t="str">
        <f t="shared" ref="R207:R220" si="139">IF(ISNUMBER(SEARCH("bench",$B207)),IF($C207&gt;=0.5,IF($C207&lt;0.6,$D207*$E207," ")," ")," ")</f>
        <v xml:space="preserve"> </v>
      </c>
      <c r="S207" t="str">
        <f t="shared" ref="S207:S220" si="140">IF(ISNUMBER(SEARCH("bench",$B207)),IF($C207&gt;=0.6,IF($C207&lt;0.7,$D207*$E207," ")," ")," ")</f>
        <v xml:space="preserve"> </v>
      </c>
      <c r="T207" t="str">
        <f t="shared" ref="T207:T220" si="141">IF(ISNUMBER(SEARCH("bench",$B207)),IF($C207&gt;=0.7,IF($C207&lt;0.8,$D207*$E207," ")," ")," ")</f>
        <v xml:space="preserve"> </v>
      </c>
      <c r="U207" t="str">
        <f t="shared" ref="U207:U220" si="142">IF(ISNUMBER(SEARCH("bench",$B207)),IF($C207&gt;=0.8,IF($C207&lt;0.9,$D207*$E207," ")," ")," ")</f>
        <v xml:space="preserve"> </v>
      </c>
      <c r="V207" t="str">
        <f t="shared" ref="V207:V220" si="143">IF(ISNUMBER(SEARCH("bench",$B207)),IF($C207&gt;=0.9,$D207*$E207," ")," ")</f>
        <v xml:space="preserve"> </v>
      </c>
      <c r="W207" s="177">
        <f>IF(ISNUMBER(SEARCH("deadlift",$B207)),IF($C207&gt;=0.5,IF($C207&lt;0.6,$D207*$E207," ")," ")," ")</f>
        <v>3</v>
      </c>
      <c r="X207" s="177" t="str">
        <f>IF(ISNUMBER(SEARCH("deadlift",$B207)),IF($C207&gt;=0.6,IF($C207&lt;0.7,$D207*$E207," ")," ")," ")</f>
        <v xml:space="preserve"> </v>
      </c>
      <c r="Y207" s="177" t="str">
        <f>IF(ISNUMBER(SEARCH("deadlift",$B207)),IF($C207&gt;=0.7,IF($C207&lt;0.8,$D207*$E207," ")," ")," ")</f>
        <v xml:space="preserve"> </v>
      </c>
      <c r="Z207" s="177" t="str">
        <f>IF(ISNUMBER(SEARCH("deadlift",$B207)),IF($C207&gt;=0.8,IF($C207&lt;0.9,$D207*$E207," ")," ")," ")</f>
        <v xml:space="preserve"> </v>
      </c>
      <c r="AA207" s="177" t="str">
        <f>IF(ISNUMBER(SEARCH("deadlift",$B207)),IF($C207&gt;=0.9,$D207*$E207," ")," ")</f>
        <v xml:space="preserve"> </v>
      </c>
    </row>
    <row r="208" spans="1:27" ht="12.75" customHeight="1">
      <c r="A208" s="44"/>
      <c r="B208" s="179" t="s">
        <v>27</v>
      </c>
      <c r="C208" s="46">
        <v>0.6</v>
      </c>
      <c r="D208" s="52">
        <v>3</v>
      </c>
      <c r="E208" s="47">
        <v>1</v>
      </c>
      <c r="F208" s="188">
        <f>Max!$B$4*C208</f>
        <v>96</v>
      </c>
      <c r="G208"/>
      <c r="H208"/>
      <c r="I208"/>
      <c r="J208"/>
      <c r="K208" s="153">
        <f>D208*E208</f>
        <v>3</v>
      </c>
      <c r="L208" s="153">
        <f>F208*K208</f>
        <v>288</v>
      </c>
      <c r="M208"/>
      <c r="N208"/>
      <c r="O208"/>
      <c r="P208"/>
      <c r="Q208"/>
      <c r="R208" t="str">
        <f t="shared" si="139"/>
        <v xml:space="preserve"> </v>
      </c>
      <c r="S208" t="str">
        <f t="shared" si="140"/>
        <v xml:space="preserve"> </v>
      </c>
      <c r="T208" t="str">
        <f t="shared" si="141"/>
        <v xml:space="preserve"> </v>
      </c>
      <c r="U208" t="str">
        <f t="shared" si="142"/>
        <v xml:space="preserve"> </v>
      </c>
      <c r="V208" t="str">
        <f t="shared" si="143"/>
        <v xml:space="preserve"> </v>
      </c>
      <c r="W208" s="177" t="str">
        <f t="shared" ref="W208:W220" si="144">IF(ISNUMBER(SEARCH("deadlift",$B208)),IF($C208&gt;=0.5,IF($C208&lt;0.6,$D208*$E208," ")," ")," ")</f>
        <v xml:space="preserve"> </v>
      </c>
      <c r="X208" s="177">
        <f t="shared" ref="X208:X220" si="145">IF(ISNUMBER(SEARCH("deadlift",$B208)),IF($C208&gt;=0.6,IF($C208&lt;0.7,$D208*$E208," ")," ")," ")</f>
        <v>3</v>
      </c>
      <c r="Y208" s="177" t="str">
        <f t="shared" ref="Y208:Y220" si="146">IF(ISNUMBER(SEARCH("deadlift",$B208)),IF($C208&gt;=0.7,IF($C208&lt;0.8,$D208*$E208," ")," ")," ")</f>
        <v xml:space="preserve"> </v>
      </c>
      <c r="Z208" s="177" t="str">
        <f t="shared" ref="Z208:Z220" si="147">IF(ISNUMBER(SEARCH("deadlift",$B208)),IF($C208&gt;=0.8,IF($C208&lt;0.9,$D208*$E208," ")," ")," ")</f>
        <v xml:space="preserve"> </v>
      </c>
      <c r="AA208" s="177" t="str">
        <f t="shared" ref="AA208:AA220" si="148">IF(ISNUMBER(SEARCH("deadlift",$B208)),IF($C208&gt;=0.9,$D208*$E208," ")," ")</f>
        <v xml:space="preserve"> </v>
      </c>
    </row>
    <row r="209" spans="1:27" ht="12.75" customHeight="1">
      <c r="A209" s="44"/>
      <c r="B209" s="179" t="s">
        <v>27</v>
      </c>
      <c r="C209" s="46">
        <v>0.7</v>
      </c>
      <c r="D209" s="52">
        <v>2</v>
      </c>
      <c r="E209" s="47">
        <v>4</v>
      </c>
      <c r="F209" s="188">
        <f>Max!$B$4*C209</f>
        <v>112</v>
      </c>
      <c r="G209"/>
      <c r="H209"/>
      <c r="I209"/>
      <c r="J209"/>
      <c r="K209" s="153">
        <f>D209*E209</f>
        <v>8</v>
      </c>
      <c r="L209" s="153">
        <f>F209*K209</f>
        <v>896</v>
      </c>
      <c r="M209"/>
      <c r="N209"/>
      <c r="O209"/>
      <c r="P209"/>
      <c r="Q209"/>
      <c r="R209" t="str">
        <f t="shared" si="139"/>
        <v xml:space="preserve"> </v>
      </c>
      <c r="S209" t="str">
        <f t="shared" si="140"/>
        <v xml:space="preserve"> </v>
      </c>
      <c r="T209" t="str">
        <f t="shared" si="141"/>
        <v xml:space="preserve"> </v>
      </c>
      <c r="U209" t="str">
        <f t="shared" si="142"/>
        <v xml:space="preserve"> </v>
      </c>
      <c r="V209" t="str">
        <f t="shared" si="143"/>
        <v xml:space="preserve"> </v>
      </c>
      <c r="W209" s="177" t="str">
        <f t="shared" si="144"/>
        <v xml:space="preserve"> </v>
      </c>
      <c r="X209" s="177" t="str">
        <f t="shared" si="145"/>
        <v xml:space="preserve"> </v>
      </c>
      <c r="Y209" s="177">
        <f t="shared" si="146"/>
        <v>8</v>
      </c>
      <c r="Z209" s="177" t="str">
        <f t="shared" si="147"/>
        <v xml:space="preserve"> </v>
      </c>
      <c r="AA209" s="177" t="str">
        <f t="shared" si="148"/>
        <v xml:space="preserve"> </v>
      </c>
    </row>
    <row r="210" spans="1:27" ht="12.75" customHeight="1">
      <c r="A210" s="26">
        <v>2</v>
      </c>
      <c r="B210" s="27" t="s">
        <v>68</v>
      </c>
      <c r="C210" s="28">
        <v>0.6</v>
      </c>
      <c r="D210" s="30">
        <v>3</v>
      </c>
      <c r="E210" s="29">
        <v>1</v>
      </c>
      <c r="F210" s="185">
        <f>Max!$B$3*C210</f>
        <v>51</v>
      </c>
      <c r="G210"/>
      <c r="H210"/>
      <c r="I210" s="150">
        <f t="shared" ref="I210:I215" si="149">D210*E210</f>
        <v>3</v>
      </c>
      <c r="J210" s="150">
        <f t="shared" ref="J210:J215" si="150">F210*I210</f>
        <v>153</v>
      </c>
      <c r="K210"/>
      <c r="L210"/>
      <c r="M210"/>
      <c r="N210"/>
      <c r="O210"/>
      <c r="P210"/>
      <c r="Q210"/>
      <c r="R210" s="176" t="str">
        <f t="shared" si="139"/>
        <v xml:space="preserve"> </v>
      </c>
      <c r="S210" s="176">
        <f t="shared" si="140"/>
        <v>3</v>
      </c>
      <c r="T210" s="176" t="str">
        <f t="shared" si="141"/>
        <v xml:space="preserve"> </v>
      </c>
      <c r="U210" s="176" t="str">
        <f t="shared" si="142"/>
        <v xml:space="preserve"> </v>
      </c>
      <c r="V210" s="176" t="str">
        <f t="shared" si="143"/>
        <v xml:space="preserve"> </v>
      </c>
      <c r="W210" t="str">
        <f t="shared" si="144"/>
        <v xml:space="preserve"> </v>
      </c>
      <c r="X210" t="str">
        <f t="shared" si="145"/>
        <v xml:space="preserve"> </v>
      </c>
      <c r="Y210" t="str">
        <f t="shared" si="146"/>
        <v xml:space="preserve"> </v>
      </c>
      <c r="Z210" t="str">
        <f t="shared" si="147"/>
        <v xml:space="preserve"> </v>
      </c>
      <c r="AA210" t="str">
        <f t="shared" si="148"/>
        <v xml:space="preserve"> </v>
      </c>
    </row>
    <row r="211" spans="1:27" ht="12.75" customHeight="1">
      <c r="A211" s="26"/>
      <c r="B211" s="174" t="s">
        <v>68</v>
      </c>
      <c r="C211" s="28">
        <v>0.7</v>
      </c>
      <c r="D211" s="30">
        <v>3</v>
      </c>
      <c r="E211" s="29">
        <v>1</v>
      </c>
      <c r="F211" s="185">
        <f>Max!$B$3*C211</f>
        <v>59.499999999999993</v>
      </c>
      <c r="G211"/>
      <c r="H211"/>
      <c r="I211" s="150">
        <f t="shared" si="149"/>
        <v>3</v>
      </c>
      <c r="J211" s="150">
        <f t="shared" si="150"/>
        <v>178.49999999999997</v>
      </c>
      <c r="K211"/>
      <c r="L211"/>
      <c r="M211"/>
      <c r="N211"/>
      <c r="O211"/>
      <c r="P211"/>
      <c r="Q211"/>
      <c r="R211" s="176" t="str">
        <f t="shared" si="139"/>
        <v xml:space="preserve"> </v>
      </c>
      <c r="S211" s="176" t="str">
        <f t="shared" si="140"/>
        <v xml:space="preserve"> </v>
      </c>
      <c r="T211" s="176">
        <f t="shared" si="141"/>
        <v>3</v>
      </c>
      <c r="U211" s="176" t="str">
        <f t="shared" si="142"/>
        <v xml:space="preserve"> </v>
      </c>
      <c r="V211" s="176" t="str">
        <f t="shared" si="143"/>
        <v xml:space="preserve"> </v>
      </c>
      <c r="W211" t="str">
        <f t="shared" si="144"/>
        <v xml:space="preserve"> </v>
      </c>
      <c r="X211" t="str">
        <f t="shared" si="145"/>
        <v xml:space="preserve"> </v>
      </c>
      <c r="Y211" t="str">
        <f t="shared" si="146"/>
        <v xml:space="preserve"> </v>
      </c>
      <c r="Z211" t="str">
        <f t="shared" si="147"/>
        <v xml:space="preserve"> </v>
      </c>
      <c r="AA211" t="str">
        <f t="shared" si="148"/>
        <v xml:space="preserve"> </v>
      </c>
    </row>
    <row r="212" spans="1:27" ht="12.75" customHeight="1">
      <c r="A212" s="26"/>
      <c r="B212" s="174" t="s">
        <v>68</v>
      </c>
      <c r="C212" s="28">
        <v>0.8</v>
      </c>
      <c r="D212" s="30">
        <v>3</v>
      </c>
      <c r="E212" s="29">
        <v>1</v>
      </c>
      <c r="F212" s="185">
        <f>Max!$B$3*C212</f>
        <v>68</v>
      </c>
      <c r="G212"/>
      <c r="H212"/>
      <c r="I212" s="150">
        <f t="shared" si="149"/>
        <v>3</v>
      </c>
      <c r="J212" s="150">
        <f t="shared" si="150"/>
        <v>204</v>
      </c>
      <c r="K212"/>
      <c r="L212"/>
      <c r="M212"/>
      <c r="N212"/>
      <c r="O212"/>
      <c r="P212"/>
      <c r="Q212"/>
      <c r="R212" s="176" t="str">
        <f t="shared" si="139"/>
        <v xml:space="preserve"> </v>
      </c>
      <c r="S212" s="176" t="str">
        <f t="shared" si="140"/>
        <v xml:space="preserve"> </v>
      </c>
      <c r="T212" s="176" t="str">
        <f t="shared" si="141"/>
        <v xml:space="preserve"> </v>
      </c>
      <c r="U212" s="176">
        <f t="shared" si="142"/>
        <v>3</v>
      </c>
      <c r="V212" s="176" t="str">
        <f t="shared" si="143"/>
        <v xml:space="preserve"> </v>
      </c>
      <c r="W212" t="str">
        <f t="shared" si="144"/>
        <v xml:space="preserve"> </v>
      </c>
      <c r="X212" t="str">
        <f t="shared" si="145"/>
        <v xml:space="preserve"> </v>
      </c>
      <c r="Y212" t="str">
        <f t="shared" si="146"/>
        <v xml:space="preserve"> </v>
      </c>
      <c r="Z212" t="str">
        <f t="shared" si="147"/>
        <v xml:space="preserve"> </v>
      </c>
      <c r="AA212" t="str">
        <f t="shared" si="148"/>
        <v xml:space="preserve"> </v>
      </c>
    </row>
    <row r="213" spans="1:27" ht="12.75" customHeight="1">
      <c r="A213" s="26"/>
      <c r="B213" s="174" t="s">
        <v>68</v>
      </c>
      <c r="C213" s="28">
        <v>0.85</v>
      </c>
      <c r="D213" s="30">
        <v>3</v>
      </c>
      <c r="E213" s="29">
        <v>1</v>
      </c>
      <c r="F213" s="185">
        <f>Max!$B$3*C213</f>
        <v>72.25</v>
      </c>
      <c r="G213"/>
      <c r="H213"/>
      <c r="I213" s="150">
        <f t="shared" si="149"/>
        <v>3</v>
      </c>
      <c r="J213" s="150">
        <f t="shared" si="150"/>
        <v>216.75</v>
      </c>
      <c r="K213"/>
      <c r="L213"/>
      <c r="M213"/>
      <c r="N213"/>
      <c r="O213"/>
      <c r="P213"/>
      <c r="Q213"/>
      <c r="R213" s="176" t="str">
        <f t="shared" si="139"/>
        <v xml:space="preserve"> </v>
      </c>
      <c r="S213" s="176" t="str">
        <f t="shared" si="140"/>
        <v xml:space="preserve"> </v>
      </c>
      <c r="T213" s="176" t="str">
        <f t="shared" si="141"/>
        <v xml:space="preserve"> </v>
      </c>
      <c r="U213" s="176">
        <f t="shared" si="142"/>
        <v>3</v>
      </c>
      <c r="V213" s="176" t="str">
        <f t="shared" si="143"/>
        <v xml:space="preserve"> </v>
      </c>
      <c r="W213" t="str">
        <f t="shared" si="144"/>
        <v xml:space="preserve"> </v>
      </c>
      <c r="X213" t="str">
        <f t="shared" si="145"/>
        <v xml:space="preserve"> </v>
      </c>
      <c r="Y213" t="str">
        <f t="shared" si="146"/>
        <v xml:space="preserve"> </v>
      </c>
      <c r="Z213" t="str">
        <f t="shared" si="147"/>
        <v xml:space="preserve"> </v>
      </c>
      <c r="AA213" t="str">
        <f t="shared" si="148"/>
        <v xml:space="preserve"> </v>
      </c>
    </row>
    <row r="214" spans="1:27" ht="12.75" customHeight="1">
      <c r="A214" s="26"/>
      <c r="B214" s="174" t="s">
        <v>68</v>
      </c>
      <c r="C214" s="28">
        <v>0.9</v>
      </c>
      <c r="D214" s="30">
        <v>2</v>
      </c>
      <c r="E214" s="29">
        <v>2</v>
      </c>
      <c r="F214" s="185">
        <f>Max!$B$3*C214</f>
        <v>76.5</v>
      </c>
      <c r="G214"/>
      <c r="H214"/>
      <c r="I214" s="150">
        <f t="shared" si="149"/>
        <v>4</v>
      </c>
      <c r="J214" s="150">
        <f t="shared" si="150"/>
        <v>306</v>
      </c>
      <c r="K214"/>
      <c r="L214"/>
      <c r="M214"/>
      <c r="N214"/>
      <c r="O214"/>
      <c r="P214"/>
      <c r="Q214"/>
      <c r="R214" s="176" t="str">
        <f t="shared" si="139"/>
        <v xml:space="preserve"> </v>
      </c>
      <c r="S214" s="176" t="str">
        <f t="shared" si="140"/>
        <v xml:space="preserve"> </v>
      </c>
      <c r="T214" s="176" t="str">
        <f t="shared" si="141"/>
        <v xml:space="preserve"> </v>
      </c>
      <c r="U214" s="176" t="str">
        <f t="shared" si="142"/>
        <v xml:space="preserve"> </v>
      </c>
      <c r="V214" s="176">
        <f t="shared" si="143"/>
        <v>4</v>
      </c>
      <c r="W214" t="str">
        <f t="shared" si="144"/>
        <v xml:space="preserve"> </v>
      </c>
      <c r="X214" t="str">
        <f t="shared" si="145"/>
        <v xml:space="preserve"> </v>
      </c>
      <c r="Y214" t="str">
        <f t="shared" si="146"/>
        <v xml:space="preserve"> </v>
      </c>
      <c r="Z214" t="str">
        <f t="shared" si="147"/>
        <v xml:space="preserve"> </v>
      </c>
      <c r="AA214" t="str">
        <f t="shared" si="148"/>
        <v xml:space="preserve"> </v>
      </c>
    </row>
    <row r="215" spans="1:27" ht="12.75" customHeight="1">
      <c r="A215" s="26"/>
      <c r="B215" s="174" t="s">
        <v>68</v>
      </c>
      <c r="C215" s="28">
        <v>0.95</v>
      </c>
      <c r="D215" s="30">
        <v>1</v>
      </c>
      <c r="E215" s="29">
        <v>2</v>
      </c>
      <c r="F215" s="185">
        <f>Max!$B$3*C215</f>
        <v>80.75</v>
      </c>
      <c r="G215"/>
      <c r="H215"/>
      <c r="I215" s="150">
        <f t="shared" si="149"/>
        <v>2</v>
      </c>
      <c r="J215" s="150">
        <f t="shared" si="150"/>
        <v>161.5</v>
      </c>
      <c r="K215"/>
      <c r="L215"/>
      <c r="M215"/>
      <c r="N215"/>
      <c r="O215"/>
      <c r="P215"/>
      <c r="Q215"/>
      <c r="R215" s="176" t="str">
        <f t="shared" si="139"/>
        <v xml:space="preserve"> </v>
      </c>
      <c r="S215" s="176" t="str">
        <f t="shared" si="140"/>
        <v xml:space="preserve"> </v>
      </c>
      <c r="T215" s="176" t="str">
        <f t="shared" si="141"/>
        <v xml:space="preserve"> </v>
      </c>
      <c r="U215" s="176" t="str">
        <f t="shared" si="142"/>
        <v xml:space="preserve"> </v>
      </c>
      <c r="V215" s="176">
        <f t="shared" si="143"/>
        <v>2</v>
      </c>
      <c r="W215" t="str">
        <f t="shared" si="144"/>
        <v xml:space="preserve"> </v>
      </c>
      <c r="X215" t="str">
        <f t="shared" si="145"/>
        <v xml:space="preserve"> </v>
      </c>
      <c r="Y215" t="str">
        <f t="shared" si="146"/>
        <v xml:space="preserve"> </v>
      </c>
      <c r="Z215" t="str">
        <f t="shared" si="147"/>
        <v xml:space="preserve"> </v>
      </c>
      <c r="AA215" t="str">
        <f t="shared" si="148"/>
        <v xml:space="preserve"> </v>
      </c>
    </row>
    <row r="216" spans="1:27" ht="12.75" customHeight="1">
      <c r="A216" s="44">
        <v>3</v>
      </c>
      <c r="B216" s="45" t="s">
        <v>132</v>
      </c>
      <c r="C216" s="46">
        <v>0.6</v>
      </c>
      <c r="D216" s="52">
        <v>3</v>
      </c>
      <c r="E216" s="47">
        <v>1</v>
      </c>
      <c r="F216" s="188">
        <f>Max!$B$4*C216</f>
        <v>96</v>
      </c>
      <c r="G216"/>
      <c r="H216"/>
      <c r="I216"/>
      <c r="J216"/>
      <c r="K216" s="153">
        <f>D216*E216</f>
        <v>3</v>
      </c>
      <c r="L216" s="153">
        <f>F216*K216</f>
        <v>288</v>
      </c>
      <c r="M216"/>
      <c r="N216"/>
      <c r="O216"/>
      <c r="P216"/>
      <c r="Q216"/>
      <c r="R216" t="str">
        <f t="shared" si="139"/>
        <v xml:space="preserve"> </v>
      </c>
      <c r="S216" t="str">
        <f t="shared" si="140"/>
        <v xml:space="preserve"> </v>
      </c>
      <c r="T216" t="str">
        <f t="shared" si="141"/>
        <v xml:space="preserve"> </v>
      </c>
      <c r="U216" t="str">
        <f t="shared" si="142"/>
        <v xml:space="preserve"> </v>
      </c>
      <c r="V216" t="str">
        <f t="shared" si="143"/>
        <v xml:space="preserve"> </v>
      </c>
      <c r="W216" s="177" t="str">
        <f t="shared" si="144"/>
        <v xml:space="preserve"> </v>
      </c>
      <c r="X216" s="177">
        <f t="shared" si="145"/>
        <v>3</v>
      </c>
      <c r="Y216" s="177" t="str">
        <f t="shared" si="146"/>
        <v xml:space="preserve"> </v>
      </c>
      <c r="Z216" s="177" t="str">
        <f t="shared" si="147"/>
        <v xml:space="preserve"> </v>
      </c>
      <c r="AA216" s="177" t="str">
        <f t="shared" si="148"/>
        <v xml:space="preserve"> </v>
      </c>
    </row>
    <row r="217" spans="1:27" ht="12.75" customHeight="1">
      <c r="A217" s="44"/>
      <c r="B217" s="179" t="s">
        <v>132</v>
      </c>
      <c r="C217" s="46">
        <v>0.7</v>
      </c>
      <c r="D217" s="52">
        <v>3</v>
      </c>
      <c r="E217" s="47">
        <v>1</v>
      </c>
      <c r="F217" s="188">
        <f>Max!$B$4*C217</f>
        <v>112</v>
      </c>
      <c r="G217"/>
      <c r="H217"/>
      <c r="I217"/>
      <c r="J217"/>
      <c r="K217" s="153">
        <f>D217*E217</f>
        <v>3</v>
      </c>
      <c r="L217" s="153">
        <f>F217*K217</f>
        <v>336</v>
      </c>
      <c r="M217"/>
      <c r="N217"/>
      <c r="O217"/>
      <c r="P217"/>
      <c r="Q217"/>
      <c r="R217" t="str">
        <f t="shared" si="139"/>
        <v xml:space="preserve"> </v>
      </c>
      <c r="S217" t="str">
        <f t="shared" si="140"/>
        <v xml:space="preserve"> </v>
      </c>
      <c r="T217" t="str">
        <f t="shared" si="141"/>
        <v xml:space="preserve"> </v>
      </c>
      <c r="U217" t="str">
        <f t="shared" si="142"/>
        <v xml:space="preserve"> </v>
      </c>
      <c r="V217" t="str">
        <f t="shared" si="143"/>
        <v xml:space="preserve"> </v>
      </c>
      <c r="W217" s="177" t="str">
        <f t="shared" si="144"/>
        <v xml:space="preserve"> </v>
      </c>
      <c r="X217" s="177" t="str">
        <f t="shared" si="145"/>
        <v xml:space="preserve"> </v>
      </c>
      <c r="Y217" s="177">
        <f t="shared" si="146"/>
        <v>3</v>
      </c>
      <c r="Z217" s="177" t="str">
        <f t="shared" si="147"/>
        <v xml:space="preserve"> </v>
      </c>
      <c r="AA217" s="177" t="str">
        <f t="shared" si="148"/>
        <v xml:space="preserve"> </v>
      </c>
    </row>
    <row r="218" spans="1:27" ht="12.75" customHeight="1">
      <c r="A218" s="44"/>
      <c r="B218" s="179" t="s">
        <v>132</v>
      </c>
      <c r="C218" s="46">
        <v>0.8</v>
      </c>
      <c r="D218" s="52">
        <v>3</v>
      </c>
      <c r="E218" s="47">
        <v>2</v>
      </c>
      <c r="F218" s="188">
        <f>Max!$B$4*C218</f>
        <v>128</v>
      </c>
      <c r="G218"/>
      <c r="H218"/>
      <c r="I218"/>
      <c r="J218"/>
      <c r="K218" s="153">
        <f>D218*E218</f>
        <v>6</v>
      </c>
      <c r="L218" s="153">
        <f>F218*K218</f>
        <v>768</v>
      </c>
      <c r="M218"/>
      <c r="N218"/>
      <c r="O218"/>
      <c r="P218"/>
      <c r="Q218"/>
      <c r="R218" t="str">
        <f t="shared" si="139"/>
        <v xml:space="preserve"> </v>
      </c>
      <c r="S218" t="str">
        <f t="shared" si="140"/>
        <v xml:space="preserve"> </v>
      </c>
      <c r="T218" t="str">
        <f t="shared" si="141"/>
        <v xml:space="preserve"> </v>
      </c>
      <c r="U218" t="str">
        <f t="shared" si="142"/>
        <v xml:space="preserve"> </v>
      </c>
      <c r="V218" t="str">
        <f t="shared" si="143"/>
        <v xml:space="preserve"> </v>
      </c>
      <c r="W218" s="177" t="str">
        <f t="shared" si="144"/>
        <v xml:space="preserve"> </v>
      </c>
      <c r="X218" s="177" t="str">
        <f t="shared" si="145"/>
        <v xml:space="preserve"> </v>
      </c>
      <c r="Y218" s="177" t="str">
        <f t="shared" si="146"/>
        <v xml:space="preserve"> </v>
      </c>
      <c r="Z218" s="177">
        <f t="shared" si="147"/>
        <v>6</v>
      </c>
      <c r="AA218" s="177" t="str">
        <f t="shared" si="148"/>
        <v xml:space="preserve"> </v>
      </c>
    </row>
    <row r="219" spans="1:27" ht="12.75" customHeight="1">
      <c r="A219" s="44"/>
      <c r="B219" s="179" t="s">
        <v>132</v>
      </c>
      <c r="C219" s="46">
        <v>0.9</v>
      </c>
      <c r="D219" s="52">
        <v>2</v>
      </c>
      <c r="E219" s="47">
        <v>2</v>
      </c>
      <c r="F219" s="188">
        <f>Max!$B$4*C219</f>
        <v>144</v>
      </c>
      <c r="G219"/>
      <c r="H219"/>
      <c r="I219"/>
      <c r="J219"/>
      <c r="K219" s="153">
        <f>D219*E219</f>
        <v>4</v>
      </c>
      <c r="L219" s="153">
        <f>F219*K219</f>
        <v>576</v>
      </c>
      <c r="M219"/>
      <c r="N219"/>
      <c r="O219"/>
      <c r="P219"/>
      <c r="Q219"/>
      <c r="R219" t="str">
        <f t="shared" si="139"/>
        <v xml:space="preserve"> </v>
      </c>
      <c r="S219" t="str">
        <f t="shared" si="140"/>
        <v xml:space="preserve"> </v>
      </c>
      <c r="T219" t="str">
        <f t="shared" si="141"/>
        <v xml:space="preserve"> </v>
      </c>
      <c r="U219" t="str">
        <f t="shared" si="142"/>
        <v xml:space="preserve"> </v>
      </c>
      <c r="V219" t="str">
        <f t="shared" si="143"/>
        <v xml:space="preserve"> </v>
      </c>
      <c r="W219" s="177" t="str">
        <f t="shared" si="144"/>
        <v xml:space="preserve"> </v>
      </c>
      <c r="X219" s="177" t="str">
        <f t="shared" si="145"/>
        <v xml:space="preserve"> </v>
      </c>
      <c r="Y219" s="177" t="str">
        <f t="shared" si="146"/>
        <v xml:space="preserve"> </v>
      </c>
      <c r="Z219" s="177" t="str">
        <f t="shared" si="147"/>
        <v xml:space="preserve"> </v>
      </c>
      <c r="AA219" s="177">
        <f t="shared" si="148"/>
        <v>4</v>
      </c>
    </row>
    <row r="220" spans="1:27" ht="12.75" customHeight="1">
      <c r="A220" s="44"/>
      <c r="B220" s="179" t="s">
        <v>132</v>
      </c>
      <c r="C220" s="46">
        <v>0.95</v>
      </c>
      <c r="D220" s="52">
        <v>1</v>
      </c>
      <c r="E220" s="47">
        <v>2</v>
      </c>
      <c r="F220" s="188">
        <f>Max!$B$4*C220</f>
        <v>152</v>
      </c>
      <c r="G220"/>
      <c r="H220"/>
      <c r="I220"/>
      <c r="J220"/>
      <c r="K220" s="153">
        <f>D220*E220</f>
        <v>2</v>
      </c>
      <c r="L220" s="153">
        <f>F220*K220</f>
        <v>304</v>
      </c>
      <c r="M220"/>
      <c r="N220"/>
      <c r="O220"/>
      <c r="P220"/>
      <c r="Q220"/>
      <c r="R220" t="str">
        <f t="shared" si="139"/>
        <v xml:space="preserve"> </v>
      </c>
      <c r="S220" t="str">
        <f t="shared" si="140"/>
        <v xml:space="preserve"> </v>
      </c>
      <c r="T220" t="str">
        <f t="shared" si="141"/>
        <v xml:space="preserve"> </v>
      </c>
      <c r="U220" t="str">
        <f t="shared" si="142"/>
        <v xml:space="preserve"> </v>
      </c>
      <c r="V220" t="str">
        <f t="shared" si="143"/>
        <v xml:space="preserve"> </v>
      </c>
      <c r="W220" s="177" t="str">
        <f t="shared" si="144"/>
        <v xml:space="preserve"> </v>
      </c>
      <c r="X220" s="177" t="str">
        <f t="shared" si="145"/>
        <v xml:space="preserve"> </v>
      </c>
      <c r="Y220" s="177" t="str">
        <f t="shared" si="146"/>
        <v xml:space="preserve"> </v>
      </c>
      <c r="Z220" s="177" t="str">
        <f t="shared" si="147"/>
        <v xml:space="preserve"> </v>
      </c>
      <c r="AA220" s="177">
        <f t="shared" si="148"/>
        <v>2</v>
      </c>
    </row>
    <row r="221" spans="1:27" ht="12.75" customHeight="1">
      <c r="A221">
        <v>4</v>
      </c>
      <c r="B221" t="s">
        <v>66</v>
      </c>
      <c r="C221"/>
      <c r="D221">
        <v>8</v>
      </c>
      <c r="E221">
        <v>4</v>
      </c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</row>
    <row r="222" spans="1:27" ht="12.75" customHeight="1">
      <c r="A222">
        <v>5</v>
      </c>
      <c r="B222" t="s">
        <v>84</v>
      </c>
      <c r="C222"/>
      <c r="D222">
        <v>6</v>
      </c>
      <c r="E222">
        <v>5</v>
      </c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</row>
    <row r="223" spans="1:27" ht="12.75" customHeight="1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customHeight="1">
      <c r="A224" t="s">
        <v>18</v>
      </c>
      <c r="B224"/>
      <c r="C224" t="s">
        <v>12</v>
      </c>
      <c r="D224" t="s">
        <v>13</v>
      </c>
      <c r="E224" t="s">
        <v>14</v>
      </c>
      <c r="F224" t="s">
        <v>15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</row>
    <row r="225" spans="1:27" ht="12.75" customHeight="1">
      <c r="A225" s="196">
        <v>1</v>
      </c>
      <c r="B225" s="197" t="s">
        <v>16</v>
      </c>
      <c r="C225" s="198">
        <v>0.5</v>
      </c>
      <c r="D225" s="199">
        <v>5</v>
      </c>
      <c r="E225" s="200">
        <v>1</v>
      </c>
      <c r="F225" s="200">
        <f>Max!$B$3*C225</f>
        <v>42.5</v>
      </c>
      <c r="G225"/>
      <c r="H225"/>
      <c r="I225" s="150">
        <f>D225*E225</f>
        <v>5</v>
      </c>
      <c r="J225" s="150">
        <f>F225*I225</f>
        <v>212.5</v>
      </c>
      <c r="K225"/>
      <c r="L225"/>
      <c r="M225" t="str">
        <f>IF(ISNUMBER(SEARCH("squat",$B225)),IF($C225&gt;=0.5,IF($C225&lt;0.6,$D225*$E225," ")," ")," ")</f>
        <v xml:space="preserve"> </v>
      </c>
      <c r="N225" t="str">
        <f>IF(ISNUMBER(SEARCH("squat",$B225)),IF($C225&gt;=0.6,IF($C225&lt;0.7,$D225*$E225," ")," ")," ")</f>
        <v xml:space="preserve"> </v>
      </c>
      <c r="O225" t="str">
        <f>IF(ISNUMBER(SEARCH("squat",$B225)),IF($C225&gt;=0.7,IF($C225&lt;0.8,$D225*$E225," ")," ")," ")</f>
        <v xml:space="preserve"> </v>
      </c>
      <c r="P225" t="str">
        <f>IF(ISNUMBER(SEARCH("squat",$B225)),IF($C225&gt;=0.8,IF($C225&lt;0.9,$D225*$E225," ")," ")," ")</f>
        <v xml:space="preserve"> </v>
      </c>
      <c r="Q225" t="str">
        <f>IF(ISNUMBER(SEARCH("squat",$B225)),IF($C225&gt;=0.9,$D225*$E225," ")," ")</f>
        <v xml:space="preserve"> </v>
      </c>
      <c r="R225" s="176">
        <f t="shared" ref="R225:R236" si="151">IF(ISNUMBER(SEARCH("bench",$B225)),IF($C225&gt;=0.5,IF($C225&lt;0.6,$D225*$E225," ")," ")," ")</f>
        <v>5</v>
      </c>
      <c r="S225" s="176" t="str">
        <f t="shared" ref="S225:S236" si="152">IF(ISNUMBER(SEARCH("bench",$B225)),IF($C225&gt;=0.6,IF($C225&lt;0.7,$D225*$E225," ")," ")," ")</f>
        <v xml:space="preserve"> </v>
      </c>
      <c r="T225" s="176" t="str">
        <f t="shared" ref="T225:T236" si="153">IF(ISNUMBER(SEARCH("bench",$B225)),IF($C225&gt;=0.7,IF($C225&lt;0.8,$D225*$E225," ")," ")," ")</f>
        <v xml:space="preserve"> </v>
      </c>
      <c r="U225" s="176" t="str">
        <f t="shared" ref="U225:U236" si="154">IF(ISNUMBER(SEARCH("bench",$B225)),IF($C225&gt;=0.8,IF($C225&lt;0.9,$D225*$E225," ")," ")," ")</f>
        <v xml:space="preserve"> </v>
      </c>
      <c r="V225" s="176" t="str">
        <f t="shared" ref="V225:V236" si="155">IF(ISNUMBER(SEARCH("bench",$B225)),IF($C225&gt;=0.9,$D225*$E225," ")," ")</f>
        <v xml:space="preserve"> </v>
      </c>
      <c r="W225"/>
      <c r="X225"/>
      <c r="Y225"/>
      <c r="Z225"/>
      <c r="AA225"/>
    </row>
    <row r="226" spans="1:27" ht="12.75" customHeight="1">
      <c r="A226" s="201"/>
      <c r="B226" s="202" t="s">
        <v>16</v>
      </c>
      <c r="C226" s="203">
        <v>0.6</v>
      </c>
      <c r="D226" s="204">
        <v>4</v>
      </c>
      <c r="E226" s="205">
        <v>1</v>
      </c>
      <c r="F226" s="205">
        <f>Max!$B$3*C226</f>
        <v>51</v>
      </c>
      <c r="G226"/>
      <c r="H226"/>
      <c r="I226" s="150">
        <f>D226*E226</f>
        <v>4</v>
      </c>
      <c r="J226" s="150">
        <f>F226*I226</f>
        <v>204</v>
      </c>
      <c r="K226"/>
      <c r="L226"/>
      <c r="M226" t="str">
        <f t="shared" ref="M226:M236" si="156">IF(ISNUMBER(SEARCH("squat",$B226)),IF($C226&gt;=0.5,IF($C226&lt;0.6,$D226*$E226," ")," ")," ")</f>
        <v xml:space="preserve"> </v>
      </c>
      <c r="N226" t="str">
        <f t="shared" ref="N226:N236" si="157">IF(ISNUMBER(SEARCH("squat",$B226)),IF($C226&gt;=0.6,IF($C226&lt;0.7,$D226*$E226," ")," ")," ")</f>
        <v xml:space="preserve"> </v>
      </c>
      <c r="O226" t="str">
        <f t="shared" ref="O226:O236" si="158">IF(ISNUMBER(SEARCH("squat",$B226)),IF($C226&gt;=0.7,IF($C226&lt;0.8,$D226*$E226," ")," ")," ")</f>
        <v xml:space="preserve"> </v>
      </c>
      <c r="P226" t="str">
        <f t="shared" ref="P226:P236" si="159">IF(ISNUMBER(SEARCH("squat",$B226)),IF($C226&gt;=0.8,IF($C226&lt;0.9,$D226*$E226," ")," ")," ")</f>
        <v xml:space="preserve"> </v>
      </c>
      <c r="Q226" t="str">
        <f t="shared" ref="Q226:Q236" si="160">IF(ISNUMBER(SEARCH("squat",$B226)),IF($C226&gt;=0.9,$D226*$E226," ")," ")</f>
        <v xml:space="preserve"> </v>
      </c>
      <c r="R226" s="176" t="str">
        <f t="shared" si="151"/>
        <v xml:space="preserve"> </v>
      </c>
      <c r="S226" s="176">
        <f t="shared" si="152"/>
        <v>4</v>
      </c>
      <c r="T226" s="176" t="str">
        <f t="shared" si="153"/>
        <v xml:space="preserve"> </v>
      </c>
      <c r="U226" s="176" t="str">
        <f t="shared" si="154"/>
        <v xml:space="preserve"> </v>
      </c>
      <c r="V226" s="176" t="str">
        <f t="shared" si="155"/>
        <v xml:space="preserve"> </v>
      </c>
      <c r="W226"/>
      <c r="X226"/>
      <c r="Y226"/>
      <c r="Z226"/>
      <c r="AA226"/>
    </row>
    <row r="227" spans="1:27" ht="12.75" customHeight="1">
      <c r="A227" s="201"/>
      <c r="B227" s="202" t="s">
        <v>16</v>
      </c>
      <c r="C227" s="203">
        <v>0.7</v>
      </c>
      <c r="D227" s="204">
        <v>3</v>
      </c>
      <c r="E227" s="205">
        <v>1</v>
      </c>
      <c r="F227" s="205">
        <f>Max!$B$3*C227</f>
        <v>59.499999999999993</v>
      </c>
      <c r="G227"/>
      <c r="H227"/>
      <c r="I227" s="150">
        <f>D227*E227</f>
        <v>3</v>
      </c>
      <c r="J227" s="150">
        <f>F227*I227</f>
        <v>178.49999999999997</v>
      </c>
      <c r="K227"/>
      <c r="L227"/>
      <c r="M227" t="str">
        <f t="shared" si="156"/>
        <v xml:space="preserve"> </v>
      </c>
      <c r="N227" t="str">
        <f t="shared" si="157"/>
        <v xml:space="preserve"> </v>
      </c>
      <c r="O227" t="str">
        <f t="shared" si="158"/>
        <v xml:space="preserve"> </v>
      </c>
      <c r="P227" t="str">
        <f t="shared" si="159"/>
        <v xml:space="preserve"> </v>
      </c>
      <c r="Q227" t="str">
        <f t="shared" si="160"/>
        <v xml:space="preserve"> </v>
      </c>
      <c r="R227" s="176" t="str">
        <f t="shared" si="151"/>
        <v xml:space="preserve"> </v>
      </c>
      <c r="S227" s="176" t="str">
        <f t="shared" si="152"/>
        <v xml:space="preserve"> </v>
      </c>
      <c r="T227" s="176">
        <f t="shared" si="153"/>
        <v>3</v>
      </c>
      <c r="U227" s="176" t="str">
        <f t="shared" si="154"/>
        <v xml:space="preserve"> </v>
      </c>
      <c r="V227" s="176" t="str">
        <f t="shared" si="155"/>
        <v xml:space="preserve"> </v>
      </c>
      <c r="W227"/>
      <c r="X227"/>
      <c r="Y227"/>
      <c r="Z227"/>
      <c r="AA227"/>
    </row>
    <row r="228" spans="1:27" ht="12.75" customHeight="1">
      <c r="A228" s="201"/>
      <c r="B228" s="202" t="s">
        <v>16</v>
      </c>
      <c r="C228" s="203">
        <v>0.8</v>
      </c>
      <c r="D228" s="204">
        <v>2</v>
      </c>
      <c r="E228" s="205">
        <v>4</v>
      </c>
      <c r="F228" s="205">
        <f>Max!$B$3*C228</f>
        <v>68</v>
      </c>
      <c r="G228"/>
      <c r="H228"/>
      <c r="I228" s="150">
        <f>D228*E228</f>
        <v>8</v>
      </c>
      <c r="J228" s="150">
        <f>F228*I228</f>
        <v>544</v>
      </c>
      <c r="K228"/>
      <c r="L228"/>
      <c r="M228" t="str">
        <f t="shared" si="156"/>
        <v xml:space="preserve"> </v>
      </c>
      <c r="N228" t="str">
        <f t="shared" si="157"/>
        <v xml:space="preserve"> </v>
      </c>
      <c r="O228" t="str">
        <f t="shared" si="158"/>
        <v xml:space="preserve"> </v>
      </c>
      <c r="P228" t="str">
        <f t="shared" si="159"/>
        <v xml:space="preserve"> </v>
      </c>
      <c r="Q228" t="str">
        <f t="shared" si="160"/>
        <v xml:space="preserve"> </v>
      </c>
      <c r="R228" s="176" t="str">
        <f t="shared" si="151"/>
        <v xml:space="preserve"> </v>
      </c>
      <c r="S228" s="176" t="str">
        <f t="shared" si="152"/>
        <v xml:space="preserve"> </v>
      </c>
      <c r="T228" s="176" t="str">
        <f t="shared" si="153"/>
        <v xml:space="preserve"> </v>
      </c>
      <c r="U228" s="176">
        <f t="shared" si="154"/>
        <v>8</v>
      </c>
      <c r="V228" s="176" t="str">
        <f t="shared" si="155"/>
        <v xml:space="preserve"> </v>
      </c>
      <c r="W228"/>
      <c r="X228"/>
      <c r="Y228"/>
      <c r="Z228"/>
      <c r="AA228"/>
    </row>
    <row r="229" spans="1:27" ht="12.75" customHeight="1">
      <c r="A229" s="206">
        <v>2</v>
      </c>
      <c r="B229" s="207" t="s">
        <v>2</v>
      </c>
      <c r="C229" s="208">
        <v>0.5</v>
      </c>
      <c r="D229" s="209">
        <v>5</v>
      </c>
      <c r="E229" s="210">
        <v>1</v>
      </c>
      <c r="F229" s="210">
        <f>Max!$B$2*C229</f>
        <v>100</v>
      </c>
      <c r="G229" s="189">
        <f>D229*E229</f>
        <v>5</v>
      </c>
      <c r="H229" s="148">
        <f>F229*G229</f>
        <v>500</v>
      </c>
      <c r="I229"/>
      <c r="J229"/>
      <c r="K229"/>
      <c r="L229"/>
      <c r="M229" s="175">
        <f t="shared" si="156"/>
        <v>5</v>
      </c>
      <c r="N229" s="175" t="str">
        <f t="shared" si="157"/>
        <v xml:space="preserve"> </v>
      </c>
      <c r="O229" s="175" t="str">
        <f t="shared" si="158"/>
        <v xml:space="preserve"> </v>
      </c>
      <c r="P229" s="175" t="str">
        <f t="shared" si="159"/>
        <v xml:space="preserve"> </v>
      </c>
      <c r="Q229" s="175" t="str">
        <f t="shared" si="160"/>
        <v xml:space="preserve"> </v>
      </c>
      <c r="R229" t="str">
        <f t="shared" si="151"/>
        <v xml:space="preserve"> </v>
      </c>
      <c r="S229" t="str">
        <f t="shared" si="152"/>
        <v xml:space="preserve"> </v>
      </c>
      <c r="T229" t="str">
        <f t="shared" si="153"/>
        <v xml:space="preserve"> </v>
      </c>
      <c r="U229" t="str">
        <f t="shared" si="154"/>
        <v xml:space="preserve"> </v>
      </c>
      <c r="V229" t="str">
        <f t="shared" si="155"/>
        <v xml:space="preserve"> </v>
      </c>
      <c r="W229"/>
      <c r="X229"/>
      <c r="Y229"/>
      <c r="Z229"/>
      <c r="AA229"/>
    </row>
    <row r="230" spans="1:27" ht="12.75" customHeight="1">
      <c r="A230" s="206"/>
      <c r="B230" s="211" t="s">
        <v>2</v>
      </c>
      <c r="C230" s="208">
        <v>0.6</v>
      </c>
      <c r="D230" s="209">
        <v>4</v>
      </c>
      <c r="E230" s="210">
        <v>1</v>
      </c>
      <c r="F230" s="210">
        <f>Max!$B$2*C230</f>
        <v>120</v>
      </c>
      <c r="G230" s="189">
        <f>D230*E230</f>
        <v>4</v>
      </c>
      <c r="H230" s="148">
        <f>F230*G230</f>
        <v>480</v>
      </c>
      <c r="I230"/>
      <c r="J230"/>
      <c r="K230"/>
      <c r="L230"/>
      <c r="M230" s="175" t="str">
        <f t="shared" si="156"/>
        <v xml:space="preserve"> </v>
      </c>
      <c r="N230" s="175">
        <f t="shared" si="157"/>
        <v>4</v>
      </c>
      <c r="O230" s="175" t="str">
        <f t="shared" si="158"/>
        <v xml:space="preserve"> </v>
      </c>
      <c r="P230" s="175" t="str">
        <f t="shared" si="159"/>
        <v xml:space="preserve"> </v>
      </c>
      <c r="Q230" s="175" t="str">
        <f t="shared" si="160"/>
        <v xml:space="preserve"> </v>
      </c>
      <c r="R230" t="str">
        <f t="shared" si="151"/>
        <v xml:space="preserve"> </v>
      </c>
      <c r="S230" t="str">
        <f t="shared" si="152"/>
        <v xml:space="preserve"> </v>
      </c>
      <c r="T230" t="str">
        <f t="shared" si="153"/>
        <v xml:space="preserve"> </v>
      </c>
      <c r="U230" t="str">
        <f t="shared" si="154"/>
        <v xml:space="preserve"> </v>
      </c>
      <c r="V230" t="str">
        <f t="shared" si="155"/>
        <v xml:space="preserve"> </v>
      </c>
      <c r="W230"/>
      <c r="X230"/>
      <c r="Y230"/>
      <c r="Z230"/>
      <c r="AA230"/>
    </row>
    <row r="231" spans="1:27" ht="12.75" customHeight="1">
      <c r="A231" s="206"/>
      <c r="B231" s="211" t="s">
        <v>2</v>
      </c>
      <c r="C231" s="208">
        <v>0.7</v>
      </c>
      <c r="D231" s="209">
        <v>3</v>
      </c>
      <c r="E231" s="210">
        <v>1</v>
      </c>
      <c r="F231" s="210">
        <f>Max!$B$2*C231</f>
        <v>140</v>
      </c>
      <c r="G231" s="189">
        <f>D231*E231</f>
        <v>3</v>
      </c>
      <c r="H231" s="148">
        <f>F231*G231</f>
        <v>420</v>
      </c>
      <c r="I231"/>
      <c r="J231"/>
      <c r="K231"/>
      <c r="L231"/>
      <c r="M231" s="175" t="str">
        <f t="shared" si="156"/>
        <v xml:space="preserve"> </v>
      </c>
      <c r="N231" s="175" t="str">
        <f t="shared" si="157"/>
        <v xml:space="preserve"> </v>
      </c>
      <c r="O231" s="175">
        <f t="shared" si="158"/>
        <v>3</v>
      </c>
      <c r="P231" s="175" t="str">
        <f t="shared" si="159"/>
        <v xml:space="preserve"> </v>
      </c>
      <c r="Q231" s="175" t="str">
        <f t="shared" si="160"/>
        <v xml:space="preserve"> </v>
      </c>
      <c r="R231" t="str">
        <f t="shared" si="151"/>
        <v xml:space="preserve"> </v>
      </c>
      <c r="S231" t="str">
        <f t="shared" si="152"/>
        <v xml:space="preserve"> </v>
      </c>
      <c r="T231" t="str">
        <f t="shared" si="153"/>
        <v xml:space="preserve"> </v>
      </c>
      <c r="U231" t="str">
        <f t="shared" si="154"/>
        <v xml:space="preserve"> </v>
      </c>
      <c r="V231" t="str">
        <f t="shared" si="155"/>
        <v xml:space="preserve"> </v>
      </c>
      <c r="W231"/>
      <c r="X231"/>
      <c r="Y231"/>
      <c r="Z231"/>
      <c r="AA231"/>
    </row>
    <row r="232" spans="1:27" ht="12.75" customHeight="1">
      <c r="A232" s="206"/>
      <c r="B232" s="211" t="s">
        <v>2</v>
      </c>
      <c r="C232" s="208">
        <v>0.8</v>
      </c>
      <c r="D232" s="209">
        <v>2</v>
      </c>
      <c r="E232" s="210">
        <v>4</v>
      </c>
      <c r="F232" s="210">
        <f>Max!$B$2*C232</f>
        <v>160</v>
      </c>
      <c r="G232" s="189">
        <f>D232*E232</f>
        <v>8</v>
      </c>
      <c r="H232" s="148">
        <f>F232*G232</f>
        <v>1280</v>
      </c>
      <c r="I232"/>
      <c r="J232"/>
      <c r="K232"/>
      <c r="L232"/>
      <c r="M232" s="175" t="str">
        <f t="shared" si="156"/>
        <v xml:space="preserve"> </v>
      </c>
      <c r="N232" s="175" t="str">
        <f t="shared" si="157"/>
        <v xml:space="preserve"> </v>
      </c>
      <c r="O232" s="175" t="str">
        <f t="shared" si="158"/>
        <v xml:space="preserve"> </v>
      </c>
      <c r="P232" s="175">
        <f t="shared" si="159"/>
        <v>8</v>
      </c>
      <c r="Q232" s="175" t="str">
        <f t="shared" si="160"/>
        <v xml:space="preserve"> </v>
      </c>
      <c r="R232" t="str">
        <f t="shared" si="151"/>
        <v xml:space="preserve"> </v>
      </c>
      <c r="S232" t="str">
        <f t="shared" si="152"/>
        <v xml:space="preserve"> </v>
      </c>
      <c r="T232" t="str">
        <f t="shared" si="153"/>
        <v xml:space="preserve"> </v>
      </c>
      <c r="U232" t="str">
        <f t="shared" si="154"/>
        <v xml:space="preserve"> </v>
      </c>
      <c r="V232" t="str">
        <f t="shared" si="155"/>
        <v xml:space="preserve"> </v>
      </c>
      <c r="W232"/>
      <c r="X232"/>
      <c r="Y232"/>
      <c r="Z232"/>
      <c r="AA232"/>
    </row>
    <row r="233" spans="1:27" ht="12.75" customHeight="1">
      <c r="A233" s="201">
        <v>3</v>
      </c>
      <c r="B233" s="212" t="s">
        <v>127</v>
      </c>
      <c r="C233" s="203">
        <v>0.5</v>
      </c>
      <c r="D233" s="204">
        <v>3</v>
      </c>
      <c r="E233" s="205">
        <v>1</v>
      </c>
      <c r="F233" s="205">
        <f>Max!$B$3*C233</f>
        <v>42.5</v>
      </c>
      <c r="G233"/>
      <c r="H233"/>
      <c r="I233" s="150">
        <f>D233*E233</f>
        <v>3</v>
      </c>
      <c r="J233" s="150">
        <f>F233*I233</f>
        <v>127.5</v>
      </c>
      <c r="K233"/>
      <c r="L233"/>
      <c r="M233" t="str">
        <f t="shared" si="156"/>
        <v xml:space="preserve"> </v>
      </c>
      <c r="N233" t="str">
        <f t="shared" si="157"/>
        <v xml:space="preserve"> </v>
      </c>
      <c r="O233" t="str">
        <f t="shared" si="158"/>
        <v xml:space="preserve"> </v>
      </c>
      <c r="P233" t="str">
        <f t="shared" si="159"/>
        <v xml:space="preserve"> </v>
      </c>
      <c r="Q233" t="str">
        <f t="shared" si="160"/>
        <v xml:space="preserve"> </v>
      </c>
      <c r="R233" s="176">
        <f t="shared" si="151"/>
        <v>3</v>
      </c>
      <c r="S233" s="176" t="str">
        <f t="shared" si="152"/>
        <v xml:space="preserve"> </v>
      </c>
      <c r="T233" s="176" t="str">
        <f t="shared" si="153"/>
        <v xml:space="preserve"> </v>
      </c>
      <c r="U233" s="176" t="str">
        <f t="shared" si="154"/>
        <v xml:space="preserve"> </v>
      </c>
      <c r="V233" s="176" t="str">
        <f t="shared" si="155"/>
        <v xml:space="preserve"> </v>
      </c>
      <c r="W233"/>
      <c r="X233"/>
      <c r="Y233"/>
      <c r="Z233"/>
      <c r="AA233"/>
    </row>
    <row r="234" spans="1:27" ht="12.75" customHeight="1">
      <c r="A234" s="201"/>
      <c r="B234" s="213" t="s">
        <v>127</v>
      </c>
      <c r="C234" s="203">
        <v>0.6</v>
      </c>
      <c r="D234" s="204">
        <v>3</v>
      </c>
      <c r="E234" s="205">
        <v>1</v>
      </c>
      <c r="F234" s="205">
        <f>Max!$B$3*C234</f>
        <v>51</v>
      </c>
      <c r="G234"/>
      <c r="H234"/>
      <c r="I234" s="150">
        <f>D234*E234</f>
        <v>3</v>
      </c>
      <c r="J234" s="150">
        <f>F234*I234</f>
        <v>153</v>
      </c>
      <c r="K234"/>
      <c r="L234"/>
      <c r="M234" t="str">
        <f t="shared" si="156"/>
        <v xml:space="preserve"> </v>
      </c>
      <c r="N234" t="str">
        <f t="shared" si="157"/>
        <v xml:space="preserve"> </v>
      </c>
      <c r="O234" t="str">
        <f t="shared" si="158"/>
        <v xml:space="preserve"> </v>
      </c>
      <c r="P234" t="str">
        <f t="shared" si="159"/>
        <v xml:space="preserve"> </v>
      </c>
      <c r="Q234" t="str">
        <f t="shared" si="160"/>
        <v xml:space="preserve"> </v>
      </c>
      <c r="R234" s="176" t="str">
        <f t="shared" si="151"/>
        <v xml:space="preserve"> </v>
      </c>
      <c r="S234" s="176">
        <f t="shared" si="152"/>
        <v>3</v>
      </c>
      <c r="T234" s="176" t="str">
        <f t="shared" si="153"/>
        <v xml:space="preserve"> </v>
      </c>
      <c r="U234" s="176" t="str">
        <f t="shared" si="154"/>
        <v xml:space="preserve"> </v>
      </c>
      <c r="V234" s="176" t="str">
        <f t="shared" si="155"/>
        <v xml:space="preserve"> </v>
      </c>
      <c r="W234"/>
      <c r="X234"/>
      <c r="Y234"/>
      <c r="Z234"/>
      <c r="AA234"/>
    </row>
    <row r="235" spans="1:27" ht="12.75" customHeight="1">
      <c r="A235" s="201"/>
      <c r="B235" s="213" t="s">
        <v>127</v>
      </c>
      <c r="C235" s="203">
        <v>0.7</v>
      </c>
      <c r="D235" s="204">
        <v>3</v>
      </c>
      <c r="E235" s="205">
        <v>1</v>
      </c>
      <c r="F235" s="205">
        <f>Max!$B$3*C235</f>
        <v>59.499999999999993</v>
      </c>
      <c r="G235"/>
      <c r="H235"/>
      <c r="I235" s="150">
        <f>D235*E235</f>
        <v>3</v>
      </c>
      <c r="J235" s="150">
        <f>F235*I235</f>
        <v>178.49999999999997</v>
      </c>
      <c r="K235"/>
      <c r="L235"/>
      <c r="M235" t="str">
        <f t="shared" si="156"/>
        <v xml:space="preserve"> </v>
      </c>
      <c r="N235" t="str">
        <f t="shared" si="157"/>
        <v xml:space="preserve"> </v>
      </c>
      <c r="O235" t="str">
        <f t="shared" si="158"/>
        <v xml:space="preserve"> </v>
      </c>
      <c r="P235" t="str">
        <f t="shared" si="159"/>
        <v xml:space="preserve"> </v>
      </c>
      <c r="Q235" t="str">
        <f t="shared" si="160"/>
        <v xml:space="preserve"> </v>
      </c>
      <c r="R235" s="176" t="str">
        <f t="shared" si="151"/>
        <v xml:space="preserve"> </v>
      </c>
      <c r="S235" s="176" t="str">
        <f t="shared" si="152"/>
        <v xml:space="preserve"> </v>
      </c>
      <c r="T235" s="176">
        <f t="shared" si="153"/>
        <v>3</v>
      </c>
      <c r="U235" s="176" t="str">
        <f t="shared" si="154"/>
        <v xml:space="preserve"> </v>
      </c>
      <c r="V235" s="176" t="str">
        <f t="shared" si="155"/>
        <v xml:space="preserve"> </v>
      </c>
      <c r="W235"/>
      <c r="X235"/>
      <c r="Y235"/>
      <c r="Z235"/>
      <c r="AA235"/>
    </row>
    <row r="236" spans="1:27" ht="12.75" customHeight="1">
      <c r="A236" s="201"/>
      <c r="B236" s="213" t="s">
        <v>127</v>
      </c>
      <c r="C236" s="203">
        <v>0.75</v>
      </c>
      <c r="D236" s="204">
        <v>2</v>
      </c>
      <c r="E236" s="205">
        <v>4</v>
      </c>
      <c r="F236" s="205">
        <f>Max!$B$3*C236</f>
        <v>63.75</v>
      </c>
      <c r="G236"/>
      <c r="H236"/>
      <c r="I236" s="150">
        <f>D236*E236</f>
        <v>8</v>
      </c>
      <c r="J236" s="150">
        <f>F236*I236</f>
        <v>510</v>
      </c>
      <c r="K236"/>
      <c r="L236"/>
      <c r="M236" t="str">
        <f t="shared" si="156"/>
        <v xml:space="preserve"> </v>
      </c>
      <c r="N236" t="str">
        <f t="shared" si="157"/>
        <v xml:space="preserve"> </v>
      </c>
      <c r="O236" t="str">
        <f t="shared" si="158"/>
        <v xml:space="preserve"> </v>
      </c>
      <c r="P236" t="str">
        <f t="shared" si="159"/>
        <v xml:space="preserve"> </v>
      </c>
      <c r="Q236" t="str">
        <f t="shared" si="160"/>
        <v xml:space="preserve"> </v>
      </c>
      <c r="R236" s="176" t="str">
        <f t="shared" si="151"/>
        <v xml:space="preserve"> </v>
      </c>
      <c r="S236" s="176" t="str">
        <f t="shared" si="152"/>
        <v xml:space="preserve"> </v>
      </c>
      <c r="T236" s="176">
        <f t="shared" si="153"/>
        <v>8</v>
      </c>
      <c r="U236" s="176" t="str">
        <f t="shared" si="154"/>
        <v xml:space="preserve"> </v>
      </c>
      <c r="V236" s="176" t="str">
        <f t="shared" si="155"/>
        <v xml:space="preserve"> </v>
      </c>
      <c r="W236"/>
      <c r="X236"/>
      <c r="Y236"/>
      <c r="Z236"/>
      <c r="AA236"/>
    </row>
    <row r="237" spans="1:27" ht="12.75" customHeight="1">
      <c r="A237">
        <v>4</v>
      </c>
      <c r="B237" t="s">
        <v>74</v>
      </c>
      <c r="C237"/>
      <c r="D237">
        <v>6</v>
      </c>
      <c r="E237">
        <v>4</v>
      </c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</row>
    <row r="238" spans="1:27" ht="12.75" customHeight="1">
      <c r="A238">
        <v>5</v>
      </c>
      <c r="B238" t="s">
        <v>23</v>
      </c>
      <c r="C238"/>
      <c r="D238">
        <v>10</v>
      </c>
      <c r="E238">
        <v>3</v>
      </c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customHeight="1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</row>
    <row r="240" spans="1:27" ht="12.75" customHeight="1">
      <c r="A240" t="s">
        <v>32</v>
      </c>
      <c r="B240"/>
      <c r="C240" t="s">
        <v>12</v>
      </c>
      <c r="D240" t="s">
        <v>13</v>
      </c>
      <c r="E240" t="s">
        <v>14</v>
      </c>
      <c r="F240" t="s">
        <v>15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</row>
    <row r="241" spans="1:27" ht="12.75" customHeight="1">
      <c r="A241" s="44">
        <v>1</v>
      </c>
      <c r="B241" s="45" t="s">
        <v>117</v>
      </c>
      <c r="C241" s="46">
        <v>0.5</v>
      </c>
      <c r="D241" s="52">
        <v>3</v>
      </c>
      <c r="E241" s="47">
        <v>1</v>
      </c>
      <c r="F241" s="188">
        <f>Max!$B$4*C241</f>
        <v>80</v>
      </c>
      <c r="G241"/>
      <c r="H241"/>
      <c r="I241"/>
      <c r="J241"/>
      <c r="K241" s="153">
        <f>D241*E241</f>
        <v>3</v>
      </c>
      <c r="L241" s="153">
        <f>F241*K241</f>
        <v>240</v>
      </c>
      <c r="M241"/>
      <c r="N241"/>
      <c r="O241"/>
      <c r="P241"/>
      <c r="Q241"/>
      <c r="R241" t="str">
        <f t="shared" ref="R241:R252" si="161">IF(ISNUMBER(SEARCH("bench",$B241)),IF($C241&gt;=0.5,IF($C241&lt;0.6,$D241*$E241," ")," ")," ")</f>
        <v xml:space="preserve"> </v>
      </c>
      <c r="S241" t="str">
        <f t="shared" ref="S241:S252" si="162">IF(ISNUMBER(SEARCH("bench",$B241)),IF($C241&gt;=0.6,IF($C241&lt;0.7,$D241*$E241," ")," ")," ")</f>
        <v xml:space="preserve"> </v>
      </c>
      <c r="T241" t="str">
        <f t="shared" ref="T241:T252" si="163">IF(ISNUMBER(SEARCH("bench",$B241)),IF($C241&gt;=0.7,IF($C241&lt;0.8,$D241*$E241," ")," ")," ")</f>
        <v xml:space="preserve"> </v>
      </c>
      <c r="U241" t="str">
        <f t="shared" ref="U241:U252" si="164">IF(ISNUMBER(SEARCH("bench",$B241)),IF($C241&gt;=0.8,IF($C241&lt;0.9,$D241*$E241," ")," ")," ")</f>
        <v xml:space="preserve"> </v>
      </c>
      <c r="V241" t="str">
        <f t="shared" ref="V241:V252" si="165">IF(ISNUMBER(SEARCH("bench",$B241)),IF($C241&gt;=0.9,$D241*$E241," ")," ")</f>
        <v xml:space="preserve"> </v>
      </c>
      <c r="W241" s="177">
        <f>IF(ISNUMBER(SEARCH("deadlift",$B241)),IF($C241&gt;=0.5,IF($C241&lt;0.6,$D241*$E241," ")," ")," ")</f>
        <v>3</v>
      </c>
      <c r="X241" s="177" t="str">
        <f>IF(ISNUMBER(SEARCH("deadlift",$B241)),IF($C241&gt;=0.6,IF($C241&lt;0.7,$D241*$E241," ")," ")," ")</f>
        <v xml:space="preserve"> </v>
      </c>
      <c r="Y241" s="177" t="str">
        <f>IF(ISNUMBER(SEARCH("deadlift",$B241)),IF($C241&gt;=0.7,IF($C241&lt;0.8,$D241*$E241," ")," ")," ")</f>
        <v xml:space="preserve"> </v>
      </c>
      <c r="Z241" s="177" t="str">
        <f>IF(ISNUMBER(SEARCH("deadlift",$B241)),IF($C241&gt;=0.8,IF($C241&lt;0.9,$D241*$E241," ")," ")," ")</f>
        <v xml:space="preserve"> </v>
      </c>
      <c r="AA241" s="177" t="str">
        <f>IF(ISNUMBER(SEARCH("deadlift",$B241)),IF($C241&gt;=0.9,$D241*$E241," ")," ")</f>
        <v xml:space="preserve"> </v>
      </c>
    </row>
    <row r="242" spans="1:27" ht="12.75" customHeight="1">
      <c r="A242" s="44"/>
      <c r="B242" s="179" t="s">
        <v>117</v>
      </c>
      <c r="C242" s="46">
        <v>0.6</v>
      </c>
      <c r="D242" s="52">
        <v>3</v>
      </c>
      <c r="E242" s="47">
        <v>1</v>
      </c>
      <c r="F242" s="188">
        <f>Max!$B$4*C242</f>
        <v>96</v>
      </c>
      <c r="G242"/>
      <c r="H242"/>
      <c r="I242"/>
      <c r="J242"/>
      <c r="K242" s="153">
        <f>D242*E242</f>
        <v>3</v>
      </c>
      <c r="L242" s="153">
        <f>F242*K242</f>
        <v>288</v>
      </c>
      <c r="M242"/>
      <c r="N242"/>
      <c r="O242"/>
      <c r="P242"/>
      <c r="Q242"/>
      <c r="R242" t="str">
        <f t="shared" si="161"/>
        <v xml:space="preserve"> </v>
      </c>
      <c r="S242" t="str">
        <f t="shared" si="162"/>
        <v xml:space="preserve"> </v>
      </c>
      <c r="T242" t="str">
        <f t="shared" si="163"/>
        <v xml:space="preserve"> </v>
      </c>
      <c r="U242" t="str">
        <f t="shared" si="164"/>
        <v xml:space="preserve"> </v>
      </c>
      <c r="V242" t="str">
        <f t="shared" si="165"/>
        <v xml:space="preserve"> </v>
      </c>
      <c r="W242" s="177" t="str">
        <f t="shared" ref="W242:W252" si="166">IF(ISNUMBER(SEARCH("deadlift",$B242)),IF($C242&gt;=0.5,IF($C242&lt;0.6,$D242*$E242," ")," ")," ")</f>
        <v xml:space="preserve"> </v>
      </c>
      <c r="X242" s="177">
        <f t="shared" ref="X242:X252" si="167">IF(ISNUMBER(SEARCH("deadlift",$B242)),IF($C242&gt;=0.6,IF($C242&lt;0.7,$D242*$E242," ")," ")," ")</f>
        <v>3</v>
      </c>
      <c r="Y242" s="177" t="str">
        <f t="shared" ref="Y242:Y252" si="168">IF(ISNUMBER(SEARCH("deadlift",$B242)),IF($C242&gt;=0.7,IF($C242&lt;0.8,$D242*$E242," ")," ")," ")</f>
        <v xml:space="preserve"> </v>
      </c>
      <c r="Z242" s="177" t="str">
        <f t="shared" ref="Z242:Z252" si="169">IF(ISNUMBER(SEARCH("deadlift",$B242)),IF($C242&gt;=0.8,IF($C242&lt;0.9,$D242*$E242," ")," ")," ")</f>
        <v xml:space="preserve"> </v>
      </c>
      <c r="AA242" s="177" t="str">
        <f t="shared" ref="AA242:AA252" si="170">IF(ISNUMBER(SEARCH("deadlift",$B242)),IF($C242&gt;=0.9,$D242*$E242," ")," ")</f>
        <v xml:space="preserve"> </v>
      </c>
    </row>
    <row r="243" spans="1:27" ht="12.75" customHeight="1">
      <c r="A243" s="44"/>
      <c r="B243" s="179" t="s">
        <v>117</v>
      </c>
      <c r="C243" s="46">
        <v>0.7</v>
      </c>
      <c r="D243" s="52">
        <v>3</v>
      </c>
      <c r="E243" s="47">
        <v>1</v>
      </c>
      <c r="F243" s="188">
        <f>Max!$B$4*C243</f>
        <v>112</v>
      </c>
      <c r="G243"/>
      <c r="H243"/>
      <c r="I243"/>
      <c r="J243"/>
      <c r="K243" s="153">
        <f>D243*E243</f>
        <v>3</v>
      </c>
      <c r="L243" s="153">
        <f>F243*K243</f>
        <v>336</v>
      </c>
      <c r="M243"/>
      <c r="N243"/>
      <c r="O243"/>
      <c r="P243"/>
      <c r="Q243"/>
      <c r="R243" t="str">
        <f t="shared" si="161"/>
        <v xml:space="preserve"> </v>
      </c>
      <c r="S243" t="str">
        <f t="shared" si="162"/>
        <v xml:space="preserve"> </v>
      </c>
      <c r="T243" t="str">
        <f t="shared" si="163"/>
        <v xml:space="preserve"> </v>
      </c>
      <c r="U243" t="str">
        <f t="shared" si="164"/>
        <v xml:space="preserve"> </v>
      </c>
      <c r="V243" t="str">
        <f t="shared" si="165"/>
        <v xml:space="preserve"> </v>
      </c>
      <c r="W243" s="177" t="str">
        <f t="shared" si="166"/>
        <v xml:space="preserve"> </v>
      </c>
      <c r="X243" s="177" t="str">
        <f t="shared" si="167"/>
        <v xml:space="preserve"> </v>
      </c>
      <c r="Y243" s="177">
        <f t="shared" si="168"/>
        <v>3</v>
      </c>
      <c r="Z243" s="177" t="str">
        <f t="shared" si="169"/>
        <v xml:space="preserve"> </v>
      </c>
      <c r="AA243" s="177" t="str">
        <f t="shared" si="170"/>
        <v xml:space="preserve"> </v>
      </c>
    </row>
    <row r="244" spans="1:27" ht="12.75" customHeight="1">
      <c r="A244" s="44"/>
      <c r="B244" s="179" t="s">
        <v>117</v>
      </c>
      <c r="C244" s="46">
        <v>0.75</v>
      </c>
      <c r="D244" s="52">
        <v>2</v>
      </c>
      <c r="E244" s="47">
        <v>2</v>
      </c>
      <c r="F244" s="188">
        <f>Max!$B$4*C244</f>
        <v>120</v>
      </c>
      <c r="G244"/>
      <c r="H244"/>
      <c r="I244"/>
      <c r="J244"/>
      <c r="K244" s="153">
        <f>D244*E244</f>
        <v>4</v>
      </c>
      <c r="L244" s="153">
        <f>F244*K244</f>
        <v>480</v>
      </c>
      <c r="M244"/>
      <c r="N244"/>
      <c r="O244"/>
      <c r="P244"/>
      <c r="Q244"/>
      <c r="R244" t="str">
        <f t="shared" si="161"/>
        <v xml:space="preserve"> </v>
      </c>
      <c r="S244" t="str">
        <f t="shared" si="162"/>
        <v xml:space="preserve"> </v>
      </c>
      <c r="T244" t="str">
        <f t="shared" si="163"/>
        <v xml:space="preserve"> </v>
      </c>
      <c r="U244" t="str">
        <f t="shared" si="164"/>
        <v xml:space="preserve"> </v>
      </c>
      <c r="V244" t="str">
        <f t="shared" si="165"/>
        <v xml:space="preserve"> </v>
      </c>
      <c r="W244" s="177" t="str">
        <f t="shared" si="166"/>
        <v xml:space="preserve"> </v>
      </c>
      <c r="X244" s="177" t="str">
        <f t="shared" si="167"/>
        <v xml:space="preserve"> </v>
      </c>
      <c r="Y244" s="177">
        <f t="shared" si="168"/>
        <v>4</v>
      </c>
      <c r="Z244" s="177" t="str">
        <f t="shared" si="169"/>
        <v xml:space="preserve"> </v>
      </c>
      <c r="AA244" s="177" t="str">
        <f t="shared" si="170"/>
        <v xml:space="preserve"> </v>
      </c>
    </row>
    <row r="245" spans="1:27" ht="12.75" customHeight="1">
      <c r="A245" s="44"/>
      <c r="B245" s="179" t="s">
        <v>117</v>
      </c>
      <c r="C245" s="46">
        <v>0.8</v>
      </c>
      <c r="D245" s="52">
        <v>1</v>
      </c>
      <c r="E245" s="47">
        <v>3</v>
      </c>
      <c r="F245" s="188">
        <f>Max!$B$4*C245</f>
        <v>128</v>
      </c>
      <c r="G245"/>
      <c r="H245"/>
      <c r="I245"/>
      <c r="J245"/>
      <c r="K245" s="153">
        <f>D245*E245</f>
        <v>3</v>
      </c>
      <c r="L245" s="153">
        <f>F245*K245</f>
        <v>384</v>
      </c>
      <c r="M245"/>
      <c r="N245"/>
      <c r="O245"/>
      <c r="P245"/>
      <c r="Q245"/>
      <c r="R245" t="str">
        <f t="shared" si="161"/>
        <v xml:space="preserve"> </v>
      </c>
      <c r="S245" t="str">
        <f t="shared" si="162"/>
        <v xml:space="preserve"> </v>
      </c>
      <c r="T245" t="str">
        <f t="shared" si="163"/>
        <v xml:space="preserve"> </v>
      </c>
      <c r="U245" t="str">
        <f t="shared" si="164"/>
        <v xml:space="preserve"> </v>
      </c>
      <c r="V245" t="str">
        <f t="shared" si="165"/>
        <v xml:space="preserve"> </v>
      </c>
      <c r="W245" s="177" t="str">
        <f t="shared" si="166"/>
        <v xml:space="preserve"> </v>
      </c>
      <c r="X245" s="177" t="str">
        <f t="shared" si="167"/>
        <v xml:space="preserve"> </v>
      </c>
      <c r="Y245" s="177" t="str">
        <f t="shared" si="168"/>
        <v xml:space="preserve"> </v>
      </c>
      <c r="Z245" s="177">
        <f t="shared" si="169"/>
        <v>3</v>
      </c>
      <c r="AA245" s="177" t="str">
        <f t="shared" si="170"/>
        <v xml:space="preserve"> </v>
      </c>
    </row>
    <row r="246" spans="1:27" ht="12.75" customHeight="1">
      <c r="A246" s="26">
        <v>2</v>
      </c>
      <c r="B246" s="27" t="s">
        <v>85</v>
      </c>
      <c r="C246" s="28">
        <v>0.5</v>
      </c>
      <c r="D246" s="30">
        <v>6</v>
      </c>
      <c r="E246" s="29">
        <v>1</v>
      </c>
      <c r="F246" s="185">
        <f>Max!$B$3*C246</f>
        <v>42.5</v>
      </c>
      <c r="G246"/>
      <c r="H246"/>
      <c r="I246" s="150">
        <f>D246*E246</f>
        <v>6</v>
      </c>
      <c r="J246" s="150">
        <f>F246*I246</f>
        <v>255</v>
      </c>
      <c r="K246"/>
      <c r="L246"/>
      <c r="M246"/>
      <c r="N246"/>
      <c r="O246"/>
      <c r="P246"/>
      <c r="Q246"/>
      <c r="R246" s="176">
        <f t="shared" si="161"/>
        <v>6</v>
      </c>
      <c r="S246" s="176" t="str">
        <f t="shared" si="162"/>
        <v xml:space="preserve"> </v>
      </c>
      <c r="T246" s="176" t="str">
        <f t="shared" si="163"/>
        <v xml:space="preserve"> </v>
      </c>
      <c r="U246" s="176" t="str">
        <f t="shared" si="164"/>
        <v xml:space="preserve"> </v>
      </c>
      <c r="V246" s="176" t="str">
        <f t="shared" si="165"/>
        <v xml:space="preserve"> </v>
      </c>
      <c r="W246" t="str">
        <f t="shared" si="166"/>
        <v xml:space="preserve"> </v>
      </c>
      <c r="X246" t="str">
        <f t="shared" si="167"/>
        <v xml:space="preserve"> </v>
      </c>
      <c r="Y246" t="str">
        <f t="shared" si="168"/>
        <v xml:space="preserve"> </v>
      </c>
      <c r="Z246" t="str">
        <f t="shared" si="169"/>
        <v xml:space="preserve"> </v>
      </c>
      <c r="AA246" t="str">
        <f t="shared" si="170"/>
        <v xml:space="preserve"> </v>
      </c>
    </row>
    <row r="247" spans="1:27" ht="12.75" customHeight="1">
      <c r="A247" s="26"/>
      <c r="B247" s="174" t="s">
        <v>85</v>
      </c>
      <c r="C247" s="28">
        <v>0.6</v>
      </c>
      <c r="D247" s="30">
        <v>6</v>
      </c>
      <c r="E247" s="29">
        <v>1</v>
      </c>
      <c r="F247" s="185">
        <f>Max!$B$3*C247</f>
        <v>51</v>
      </c>
      <c r="G247"/>
      <c r="H247"/>
      <c r="I247" s="150">
        <f>D247*E247</f>
        <v>6</v>
      </c>
      <c r="J247" s="150">
        <f>F247*I247</f>
        <v>306</v>
      </c>
      <c r="K247"/>
      <c r="L247"/>
      <c r="M247"/>
      <c r="N247"/>
      <c r="O247"/>
      <c r="P247"/>
      <c r="Q247"/>
      <c r="R247" s="176" t="str">
        <f t="shared" si="161"/>
        <v xml:space="preserve"> </v>
      </c>
      <c r="S247" s="176">
        <f t="shared" si="162"/>
        <v>6</v>
      </c>
      <c r="T247" s="176" t="str">
        <f t="shared" si="163"/>
        <v xml:space="preserve"> </v>
      </c>
      <c r="U247" s="176" t="str">
        <f t="shared" si="164"/>
        <v xml:space="preserve"> </v>
      </c>
      <c r="V247" s="176" t="str">
        <f t="shared" si="165"/>
        <v xml:space="preserve"> </v>
      </c>
      <c r="W247" t="str">
        <f t="shared" si="166"/>
        <v xml:space="preserve"> </v>
      </c>
      <c r="X247" t="str">
        <f t="shared" si="167"/>
        <v xml:space="preserve"> </v>
      </c>
      <c r="Y247" t="str">
        <f t="shared" si="168"/>
        <v xml:space="preserve"> </v>
      </c>
      <c r="Z247" t="str">
        <f t="shared" si="169"/>
        <v xml:space="preserve"> </v>
      </c>
      <c r="AA247" t="str">
        <f t="shared" si="170"/>
        <v xml:space="preserve"> </v>
      </c>
    </row>
    <row r="248" spans="1:27" ht="12.75" customHeight="1">
      <c r="A248" s="26"/>
      <c r="B248" s="174" t="s">
        <v>85</v>
      </c>
      <c r="C248" s="28">
        <v>0.65</v>
      </c>
      <c r="D248" s="30">
        <v>6</v>
      </c>
      <c r="E248" s="29">
        <v>4</v>
      </c>
      <c r="F248" s="185">
        <f>Max!$B$3*C248</f>
        <v>55.25</v>
      </c>
      <c r="G248"/>
      <c r="H248"/>
      <c r="I248" s="150">
        <f>D248*E248</f>
        <v>24</v>
      </c>
      <c r="J248" s="150">
        <f>F248*I248</f>
        <v>1326</v>
      </c>
      <c r="K248"/>
      <c r="L248"/>
      <c r="M248"/>
      <c r="N248"/>
      <c r="O248"/>
      <c r="P248"/>
      <c r="Q248"/>
      <c r="R248" s="176" t="str">
        <f t="shared" si="161"/>
        <v xml:space="preserve"> </v>
      </c>
      <c r="S248" s="176">
        <f t="shared" si="162"/>
        <v>24</v>
      </c>
      <c r="T248" s="176" t="str">
        <f t="shared" si="163"/>
        <v xml:space="preserve"> </v>
      </c>
      <c r="U248" s="176" t="str">
        <f t="shared" si="164"/>
        <v xml:space="preserve"> </v>
      </c>
      <c r="V248" s="176" t="str">
        <f t="shared" si="165"/>
        <v xml:space="preserve"> </v>
      </c>
      <c r="W248" t="str">
        <f t="shared" si="166"/>
        <v xml:space="preserve"> </v>
      </c>
      <c r="X248" t="str">
        <f t="shared" si="167"/>
        <v xml:space="preserve"> </v>
      </c>
      <c r="Y248" t="str">
        <f t="shared" si="168"/>
        <v xml:space="preserve"> </v>
      </c>
      <c r="Z248" t="str">
        <f t="shared" si="169"/>
        <v xml:space="preserve"> </v>
      </c>
      <c r="AA248" t="str">
        <f t="shared" si="170"/>
        <v xml:space="preserve"> </v>
      </c>
    </row>
    <row r="249" spans="1:27" ht="12.75" customHeight="1">
      <c r="A249" s="44">
        <v>3</v>
      </c>
      <c r="B249" s="45" t="s">
        <v>94</v>
      </c>
      <c r="C249" s="46">
        <v>0.5</v>
      </c>
      <c r="D249" s="52">
        <v>3</v>
      </c>
      <c r="E249" s="47">
        <v>1</v>
      </c>
      <c r="F249" s="188">
        <f>Max!$B$4*C249</f>
        <v>80</v>
      </c>
      <c r="G249"/>
      <c r="H249"/>
      <c r="I249"/>
      <c r="J249"/>
      <c r="K249" s="153">
        <f>D249*E249</f>
        <v>3</v>
      </c>
      <c r="L249" s="153">
        <f>F249*K249</f>
        <v>240</v>
      </c>
      <c r="M249"/>
      <c r="N249"/>
      <c r="O249"/>
      <c r="P249"/>
      <c r="Q249"/>
      <c r="R249" t="str">
        <f t="shared" si="161"/>
        <v xml:space="preserve"> </v>
      </c>
      <c r="S249" t="str">
        <f t="shared" si="162"/>
        <v xml:space="preserve"> </v>
      </c>
      <c r="T249" t="str">
        <f t="shared" si="163"/>
        <v xml:space="preserve"> </v>
      </c>
      <c r="U249" t="str">
        <f t="shared" si="164"/>
        <v xml:space="preserve"> </v>
      </c>
      <c r="V249" t="str">
        <f t="shared" si="165"/>
        <v xml:space="preserve"> </v>
      </c>
      <c r="W249" s="177">
        <f t="shared" si="166"/>
        <v>3</v>
      </c>
      <c r="X249" s="177" t="str">
        <f t="shared" si="167"/>
        <v xml:space="preserve"> </v>
      </c>
      <c r="Y249" s="177" t="str">
        <f t="shared" si="168"/>
        <v xml:space="preserve"> </v>
      </c>
      <c r="Z249" s="177" t="str">
        <f t="shared" si="169"/>
        <v xml:space="preserve"> </v>
      </c>
      <c r="AA249" s="177" t="str">
        <f t="shared" si="170"/>
        <v xml:space="preserve"> </v>
      </c>
    </row>
    <row r="250" spans="1:27" ht="12.75" customHeight="1">
      <c r="A250" s="44"/>
      <c r="B250" s="179" t="s">
        <v>94</v>
      </c>
      <c r="C250" s="46">
        <v>0.6</v>
      </c>
      <c r="D250" s="52">
        <v>3</v>
      </c>
      <c r="E250" s="47">
        <v>1</v>
      </c>
      <c r="F250" s="188">
        <f>Max!$B$4*C250</f>
        <v>96</v>
      </c>
      <c r="G250"/>
      <c r="H250"/>
      <c r="I250"/>
      <c r="J250"/>
      <c r="K250" s="153">
        <f>D250*E250</f>
        <v>3</v>
      </c>
      <c r="L250" s="153">
        <f>F250*K250</f>
        <v>288</v>
      </c>
      <c r="M250"/>
      <c r="N250"/>
      <c r="O250"/>
      <c r="P250"/>
      <c r="Q250"/>
      <c r="R250" t="str">
        <f t="shared" si="161"/>
        <v xml:space="preserve"> </v>
      </c>
      <c r="S250" t="str">
        <f t="shared" si="162"/>
        <v xml:space="preserve"> </v>
      </c>
      <c r="T250" t="str">
        <f t="shared" si="163"/>
        <v xml:space="preserve"> </v>
      </c>
      <c r="U250" t="str">
        <f t="shared" si="164"/>
        <v xml:space="preserve"> </v>
      </c>
      <c r="V250" t="str">
        <f t="shared" si="165"/>
        <v xml:space="preserve"> </v>
      </c>
      <c r="W250" s="177" t="str">
        <f t="shared" si="166"/>
        <v xml:space="preserve"> </v>
      </c>
      <c r="X250" s="177">
        <f t="shared" si="167"/>
        <v>3</v>
      </c>
      <c r="Y250" s="177" t="str">
        <f t="shared" si="168"/>
        <v xml:space="preserve"> </v>
      </c>
      <c r="Z250" s="177" t="str">
        <f t="shared" si="169"/>
        <v xml:space="preserve"> </v>
      </c>
      <c r="AA250" s="177" t="str">
        <f t="shared" si="170"/>
        <v xml:space="preserve"> </v>
      </c>
    </row>
    <row r="251" spans="1:27" ht="12.75" customHeight="1">
      <c r="A251" s="44"/>
      <c r="B251" s="179" t="s">
        <v>94</v>
      </c>
      <c r="C251" s="46">
        <v>0.7</v>
      </c>
      <c r="D251" s="52">
        <v>3</v>
      </c>
      <c r="E251" s="47">
        <v>1</v>
      </c>
      <c r="F251" s="188">
        <f>Max!$B$4*C251</f>
        <v>112</v>
      </c>
      <c r="G251"/>
      <c r="H251"/>
      <c r="I251"/>
      <c r="J251"/>
      <c r="K251" s="153">
        <f>D251*E251</f>
        <v>3</v>
      </c>
      <c r="L251" s="153">
        <f>F251*K251</f>
        <v>336</v>
      </c>
      <c r="M251"/>
      <c r="N251"/>
      <c r="O251"/>
      <c r="P251"/>
      <c r="Q251"/>
      <c r="R251" t="str">
        <f t="shared" si="161"/>
        <v xml:space="preserve"> </v>
      </c>
      <c r="S251" t="str">
        <f t="shared" si="162"/>
        <v xml:space="preserve"> </v>
      </c>
      <c r="T251" t="str">
        <f t="shared" si="163"/>
        <v xml:space="preserve"> </v>
      </c>
      <c r="U251" t="str">
        <f t="shared" si="164"/>
        <v xml:space="preserve"> </v>
      </c>
      <c r="V251" t="str">
        <f t="shared" si="165"/>
        <v xml:space="preserve"> </v>
      </c>
      <c r="W251" s="177" t="str">
        <f t="shared" si="166"/>
        <v xml:space="preserve"> </v>
      </c>
      <c r="X251" s="177" t="str">
        <f t="shared" si="167"/>
        <v xml:space="preserve"> </v>
      </c>
      <c r="Y251" s="177">
        <f t="shared" si="168"/>
        <v>3</v>
      </c>
      <c r="Z251" s="177" t="str">
        <f t="shared" si="169"/>
        <v xml:space="preserve"> </v>
      </c>
      <c r="AA251" s="177" t="str">
        <f t="shared" si="170"/>
        <v xml:space="preserve"> </v>
      </c>
    </row>
    <row r="252" spans="1:27" ht="12.75" customHeight="1">
      <c r="A252" s="44"/>
      <c r="B252" s="179" t="s">
        <v>94</v>
      </c>
      <c r="C252" s="46">
        <v>0.75</v>
      </c>
      <c r="D252" s="52">
        <v>2</v>
      </c>
      <c r="E252" s="47">
        <v>4</v>
      </c>
      <c r="F252" s="188">
        <f>Max!$B$4*C252</f>
        <v>120</v>
      </c>
      <c r="G252"/>
      <c r="H252"/>
      <c r="I252"/>
      <c r="J252"/>
      <c r="K252" s="153">
        <f>D252*E252</f>
        <v>8</v>
      </c>
      <c r="L252" s="153">
        <f>F252*K252</f>
        <v>960</v>
      </c>
      <c r="M252"/>
      <c r="N252"/>
      <c r="O252"/>
      <c r="P252"/>
      <c r="Q252"/>
      <c r="R252" t="str">
        <f t="shared" si="161"/>
        <v xml:space="preserve"> </v>
      </c>
      <c r="S252" t="str">
        <f t="shared" si="162"/>
        <v xml:space="preserve"> </v>
      </c>
      <c r="T252" t="str">
        <f t="shared" si="163"/>
        <v xml:space="preserve"> </v>
      </c>
      <c r="U252" t="str">
        <f t="shared" si="164"/>
        <v xml:space="preserve"> </v>
      </c>
      <c r="V252" t="str">
        <f t="shared" si="165"/>
        <v xml:space="preserve"> </v>
      </c>
      <c r="W252" s="177" t="str">
        <f t="shared" si="166"/>
        <v xml:space="preserve"> </v>
      </c>
      <c r="X252" s="177" t="str">
        <f t="shared" si="167"/>
        <v xml:space="preserve"> </v>
      </c>
      <c r="Y252" s="177">
        <f t="shared" si="168"/>
        <v>8</v>
      </c>
      <c r="Z252" s="177" t="str">
        <f t="shared" si="169"/>
        <v xml:space="preserve"> </v>
      </c>
      <c r="AA252" s="177" t="str">
        <f t="shared" si="170"/>
        <v xml:space="preserve"> </v>
      </c>
    </row>
    <row r="253" spans="1:27" ht="12.75" customHeight="1">
      <c r="A253">
        <v>4</v>
      </c>
      <c r="B253" t="s">
        <v>28</v>
      </c>
      <c r="C253"/>
      <c r="D253">
        <v>5</v>
      </c>
      <c r="E253">
        <v>5</v>
      </c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customHeight="1">
      <c r="A254">
        <v>5</v>
      </c>
      <c r="B254" t="s">
        <v>72</v>
      </c>
      <c r="C254"/>
      <c r="D254">
        <v>8</v>
      </c>
      <c r="E254">
        <v>4</v>
      </c>
      <c r="F254"/>
      <c r="G254" s="154">
        <f t="shared" ref="G254:AA254" si="171">SUM(G188:G253)</f>
        <v>62</v>
      </c>
      <c r="H254" s="154">
        <f t="shared" si="171"/>
        <v>7780</v>
      </c>
      <c r="I254" s="154">
        <f t="shared" si="171"/>
        <v>121</v>
      </c>
      <c r="J254" s="154">
        <f t="shared" si="171"/>
        <v>7059.25</v>
      </c>
      <c r="K254" s="154">
        <f t="shared" si="171"/>
        <v>65</v>
      </c>
      <c r="L254" s="154">
        <f t="shared" si="171"/>
        <v>7248</v>
      </c>
      <c r="M254" s="154">
        <f t="shared" si="171"/>
        <v>23</v>
      </c>
      <c r="N254" s="154">
        <f t="shared" si="171"/>
        <v>7</v>
      </c>
      <c r="O254" s="154">
        <f t="shared" si="171"/>
        <v>6</v>
      </c>
      <c r="P254" s="154">
        <f t="shared" si="171"/>
        <v>20</v>
      </c>
      <c r="Q254" s="154">
        <f t="shared" si="171"/>
        <v>0</v>
      </c>
      <c r="R254" s="154">
        <f t="shared" si="171"/>
        <v>19</v>
      </c>
      <c r="S254" s="154">
        <f t="shared" si="171"/>
        <v>44</v>
      </c>
      <c r="T254" s="154">
        <f t="shared" si="171"/>
        <v>20</v>
      </c>
      <c r="U254" s="154">
        <f t="shared" si="171"/>
        <v>32</v>
      </c>
      <c r="V254" s="154">
        <f t="shared" si="171"/>
        <v>6</v>
      </c>
      <c r="W254" s="154">
        <f t="shared" si="171"/>
        <v>9</v>
      </c>
      <c r="X254" s="154">
        <f t="shared" si="171"/>
        <v>12</v>
      </c>
      <c r="Y254" s="154">
        <f t="shared" si="171"/>
        <v>29</v>
      </c>
      <c r="Z254" s="154">
        <f t="shared" si="171"/>
        <v>9</v>
      </c>
      <c r="AA254" s="154">
        <f t="shared" si="171"/>
        <v>6</v>
      </c>
    </row>
    <row r="255" spans="1:27" ht="12.75" customHeight="1">
      <c r="A255"/>
      <c r="B255"/>
      <c r="C255"/>
      <c r="D255"/>
      <c r="E255"/>
      <c r="F255"/>
      <c r="G255" s="154"/>
      <c r="H255" s="154"/>
      <c r="I255" s="154"/>
      <c r="J255" s="154"/>
      <c r="K255" s="154"/>
      <c r="L255" s="154"/>
      <c r="M255" s="154"/>
      <c r="N255" s="154"/>
      <c r="O255" s="154"/>
      <c r="P255" s="154"/>
      <c r="Q255" s="154"/>
      <c r="R255" s="154"/>
      <c r="S255" s="154"/>
      <c r="T255" s="154"/>
      <c r="U255" s="154"/>
      <c r="V255" s="154"/>
      <c r="W255" s="154"/>
      <c r="X255" s="154"/>
      <c r="Y255" s="154"/>
      <c r="Z255" s="154"/>
      <c r="AA255" s="154"/>
    </row>
    <row r="256" spans="1:27" s="3" customFormat="1" ht="12.75" customHeight="1">
      <c r="G256" s="155">
        <f t="shared" ref="G256:AA256" si="172">SUM(G254+G185+G115+G64)</f>
        <v>170</v>
      </c>
      <c r="H256" s="155">
        <f t="shared" si="172"/>
        <v>20790</v>
      </c>
      <c r="I256" s="155">
        <f t="shared" si="172"/>
        <v>352</v>
      </c>
      <c r="J256" s="155">
        <f t="shared" si="172"/>
        <v>20196</v>
      </c>
      <c r="K256" s="155">
        <f t="shared" si="172"/>
        <v>201</v>
      </c>
      <c r="L256" s="155">
        <f t="shared" si="172"/>
        <v>22128</v>
      </c>
      <c r="M256" s="155">
        <f t="shared" si="172"/>
        <v>62</v>
      </c>
      <c r="N256" s="155">
        <f t="shared" si="172"/>
        <v>20</v>
      </c>
      <c r="O256" s="155">
        <f t="shared" si="172"/>
        <v>40</v>
      </c>
      <c r="P256" s="155">
        <f t="shared" si="172"/>
        <v>30</v>
      </c>
      <c r="Q256" s="155">
        <f t="shared" si="172"/>
        <v>0</v>
      </c>
      <c r="R256" s="155">
        <f t="shared" si="172"/>
        <v>55</v>
      </c>
      <c r="S256" s="155">
        <f t="shared" si="172"/>
        <v>112</v>
      </c>
      <c r="T256" s="155">
        <f t="shared" si="172"/>
        <v>118</v>
      </c>
      <c r="U256" s="155">
        <f t="shared" si="172"/>
        <v>58</v>
      </c>
      <c r="V256" s="155">
        <f t="shared" si="172"/>
        <v>9</v>
      </c>
      <c r="W256" s="155">
        <f t="shared" si="172"/>
        <v>30</v>
      </c>
      <c r="X256" s="155">
        <f t="shared" si="172"/>
        <v>42</v>
      </c>
      <c r="Y256" s="155">
        <f t="shared" si="172"/>
        <v>92</v>
      </c>
      <c r="Z256" s="155">
        <f t="shared" si="172"/>
        <v>31</v>
      </c>
      <c r="AA256" s="155">
        <f t="shared" si="172"/>
        <v>6</v>
      </c>
    </row>
    <row r="257" spans="1:27" ht="12.75" customHeight="1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</row>
    <row r="258" spans="1:27" ht="12.75" customHeight="1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</row>
    <row r="259" spans="1:27" ht="12.75" customHeight="1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customHeight="1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</row>
    <row r="261" spans="1:27" ht="12.75" customHeight="1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</row>
    <row r="262" spans="1:27" ht="12.75" customHeight="1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customHeight="1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</row>
    <row r="264" spans="1:27" ht="12.75" customHeight="1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</row>
    <row r="265" spans="1:27" ht="12.75" customHeight="1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customHeight="1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</row>
    <row r="267" spans="1:27" ht="12.75" customHeight="1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</row>
    <row r="268" spans="1:27" ht="12.75" customHeight="1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customHeight="1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</row>
    <row r="270" spans="1:27" ht="12.75" customHeight="1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</row>
    <row r="271" spans="1:27" ht="12.75" customHeight="1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customHeight="1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</row>
    <row r="273" spans="1:27" ht="12.75" customHeight="1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</row>
    <row r="274" spans="1:27" ht="12.75" customHeight="1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customHeight="1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</row>
    <row r="276" spans="1:27" ht="12.75" customHeight="1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</row>
    <row r="277" spans="1:27" ht="12.75" customHeight="1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customHeight="1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</row>
    <row r="279" spans="1:27" ht="12.75" customHeight="1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</row>
    <row r="280" spans="1:27" ht="12.75" customHeight="1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customHeight="1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</row>
    <row r="282" spans="1:27" ht="12.75" customHeight="1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</row>
    <row r="283" spans="1:27" ht="12.75" customHeight="1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customHeight="1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</row>
    <row r="285" spans="1:27" ht="12.75" customHeight="1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</row>
    <row r="286" spans="1:27" ht="12.75" customHeight="1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customHeight="1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</row>
    <row r="288" spans="1:27" ht="12.75" customHeight="1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</row>
    <row r="289" spans="1:27" ht="12.75" customHeight="1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customHeight="1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</row>
    <row r="291" spans="1:27" ht="12.75" customHeight="1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</row>
    <row r="292" spans="1:27" ht="12.75" customHeight="1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customHeight="1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</row>
    <row r="294" spans="1:27" ht="12.75" customHeight="1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</row>
    <row r="295" spans="1:27" ht="12.75" customHeight="1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customHeight="1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</row>
    <row r="297" spans="1:27" ht="12.75" customHeight="1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</row>
    <row r="298" spans="1:27" ht="12.75" customHeight="1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customHeight="1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</row>
    <row r="300" spans="1:27" ht="12.75" customHeight="1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</row>
    <row r="301" spans="1:27" ht="12.75" customHeight="1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customHeight="1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</row>
    <row r="303" spans="1:27" ht="12.75" customHeight="1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</row>
    <row r="304" spans="1:27" ht="12.75" customHeight="1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customHeight="1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</row>
    <row r="306" spans="1:27" ht="12.75" customHeight="1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</row>
    <row r="307" spans="1:27" ht="12.75" customHeight="1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customHeight="1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</row>
    <row r="309" spans="1:27" ht="12.75" customHeight="1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</row>
    <row r="310" spans="1:27" ht="12.75" customHeight="1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customHeight="1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</row>
    <row r="312" spans="1:27" ht="12.75" customHeight="1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</row>
    <row r="313" spans="1:27" ht="12.75" customHeight="1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customHeight="1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</row>
    <row r="315" spans="1:27" ht="12.75" customHeight="1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</row>
    <row r="316" spans="1:27" ht="12.75" customHeight="1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customHeight="1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</row>
    <row r="318" spans="1:27" ht="12.75" customHeight="1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</row>
    <row r="319" spans="1:27" ht="12.75" customHeight="1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customHeight="1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</row>
    <row r="321" spans="1:27" ht="12.75" customHeight="1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</row>
    <row r="322" spans="1:27" ht="12.75" customHeight="1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customHeight="1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</row>
    <row r="324" spans="1:27" ht="12.75" customHeight="1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</row>
    <row r="325" spans="1:27" ht="12.75" customHeight="1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customHeight="1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</row>
    <row r="327" spans="1:27" ht="12.75" customHeight="1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</row>
    <row r="328" spans="1:27" ht="12.75" customHeight="1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customHeight="1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</row>
    <row r="330" spans="1:27" ht="12.75" customHeight="1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</row>
    <row r="331" spans="1:27" ht="12.75" customHeight="1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customHeight="1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</row>
    <row r="333" spans="1:27" ht="12.75" customHeight="1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</row>
    <row r="334" spans="1:27" ht="12.75" customHeight="1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customHeight="1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</row>
    <row r="336" spans="1:27" ht="12.75" customHeight="1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</row>
    <row r="337" spans="1:27" ht="12.75" customHeight="1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customHeight="1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</row>
    <row r="339" spans="1:27" ht="12.75" customHeight="1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</row>
    <row r="340" spans="1:27" ht="12.75" customHeight="1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customHeight="1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</row>
    <row r="342" spans="1:27" ht="12.75" customHeight="1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</row>
    <row r="343" spans="1:27" ht="12.75" customHeight="1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customHeight="1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</row>
    <row r="345" spans="1:27" ht="12.75" customHeight="1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</row>
    <row r="346" spans="1:27" ht="12.75" customHeight="1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customHeight="1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</row>
    <row r="348" spans="1:27" ht="12.75" customHeight="1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</row>
    <row r="349" spans="1:27" ht="12.75" customHeight="1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customHeight="1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</row>
    <row r="351" spans="1:27" ht="12.75" customHeight="1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</row>
    <row r="352" spans="1:27" ht="12.75" customHeight="1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customHeight="1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</row>
    <row r="354" spans="1:27" ht="12.75" customHeight="1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</row>
    <row r="355" spans="1:27" ht="12.75" customHeight="1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customHeight="1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</row>
  </sheetData>
  <sheetProtection selectLockedCells="1" selectUnlockedCells="1"/>
  <phoneticPr fontId="10" type="noConversion"/>
  <pageMargins left="0.75" right="0.75" top="1" bottom="1" header="0.51180555555555551" footer="0.5118055555555555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497"/>
  <sheetViews>
    <sheetView topLeftCell="A259" zoomScale="125" zoomScaleNormal="125" zoomScalePageLayoutView="125" workbookViewId="0">
      <selection activeCell="AD209" sqref="AD209"/>
    </sheetView>
  </sheetViews>
  <sheetFormatPr defaultColWidth="8.7109375" defaultRowHeight="12.75" customHeight="1"/>
  <cols>
    <col min="1" max="1" width="2.140625" style="11" customWidth="1"/>
    <col min="2" max="2" width="24.28515625" style="12" customWidth="1"/>
    <col min="3" max="3" width="11.28515625" style="13" customWidth="1"/>
    <col min="4" max="4" width="10.7109375" style="9" customWidth="1"/>
    <col min="5" max="5" width="9.140625" style="9" customWidth="1"/>
    <col min="6" max="6" width="10.7109375" style="9" customWidth="1"/>
    <col min="7" max="7" width="0.140625" style="84" hidden="1" customWidth="1"/>
    <col min="8" max="8" width="7.5703125" style="84" hidden="1" customWidth="1"/>
    <col min="9" max="10" width="7.42578125" style="84" hidden="1" customWidth="1"/>
    <col min="11" max="11" width="7.5703125" style="84" hidden="1" customWidth="1"/>
    <col min="12" max="12" width="7.42578125" style="84" hidden="1" customWidth="1"/>
    <col min="13" max="13" width="7.5703125" style="147" hidden="1" customWidth="1"/>
    <col min="14" max="14" width="7.140625" style="147" hidden="1" customWidth="1"/>
    <col min="15" max="16" width="7.42578125" style="147" hidden="1" customWidth="1"/>
    <col min="17" max="17" width="7.5703125" style="147" hidden="1" customWidth="1"/>
    <col min="18" max="19" width="7.5703125" hidden="1" customWidth="1"/>
    <col min="20" max="20" width="7.7109375" hidden="1" customWidth="1"/>
    <col min="21" max="21" width="8" hidden="1" customWidth="1"/>
    <col min="22" max="23" width="7.7109375" hidden="1" customWidth="1"/>
    <col min="24" max="25" width="7.85546875" hidden="1" customWidth="1"/>
    <col min="26" max="26" width="7.7109375" hidden="1" customWidth="1"/>
    <col min="27" max="27" width="8" hidden="1" customWidth="1"/>
  </cols>
  <sheetData>
    <row r="1" spans="1:27" ht="12.75" customHeight="1">
      <c r="B1" s="15" t="s">
        <v>9</v>
      </c>
      <c r="C1" s="15"/>
      <c r="D1" s="15"/>
      <c r="E1" s="15"/>
      <c r="F1" s="15"/>
      <c r="M1"/>
      <c r="N1"/>
      <c r="O1"/>
      <c r="P1"/>
      <c r="Q1"/>
    </row>
    <row r="2" spans="1:27" ht="12.75" customHeight="1">
      <c r="B2" s="18" t="s">
        <v>111</v>
      </c>
      <c r="C2" s="19"/>
      <c r="D2" s="20"/>
      <c r="E2" s="20"/>
      <c r="F2" s="20"/>
      <c r="G2" s="85"/>
      <c r="H2" s="85"/>
      <c r="M2"/>
      <c r="N2"/>
      <c r="O2"/>
      <c r="P2"/>
      <c r="Q2"/>
    </row>
    <row r="3" spans="1:27" ht="12.75" customHeight="1">
      <c r="B3" s="18"/>
      <c r="C3" s="19"/>
      <c r="D3" s="21"/>
      <c r="E3" s="21"/>
      <c r="F3" s="20"/>
      <c r="G3" s="85"/>
      <c r="H3" s="85"/>
      <c r="M3"/>
      <c r="N3"/>
      <c r="O3"/>
      <c r="P3"/>
      <c r="Q3"/>
    </row>
    <row r="4" spans="1:27" ht="12.75" customHeight="1">
      <c r="A4" s="22"/>
      <c r="B4" s="22"/>
      <c r="C4" s="22"/>
      <c r="D4" s="23"/>
      <c r="E4" s="16"/>
      <c r="F4" s="15"/>
      <c r="M4"/>
      <c r="N4"/>
      <c r="O4"/>
      <c r="P4"/>
      <c r="Q4"/>
    </row>
    <row r="5" spans="1:27" ht="12.75" customHeight="1">
      <c r="A5" s="11" t="s">
        <v>10</v>
      </c>
      <c r="B5" s="11"/>
      <c r="C5" s="24"/>
      <c r="D5" s="17"/>
      <c r="E5" s="17"/>
      <c r="F5" s="17"/>
      <c r="M5" t="s">
        <v>41</v>
      </c>
      <c r="N5"/>
      <c r="O5"/>
      <c r="P5"/>
      <c r="Q5"/>
      <c r="R5" t="s">
        <v>39</v>
      </c>
      <c r="W5" t="s">
        <v>40</v>
      </c>
    </row>
    <row r="6" spans="1:27" ht="12.75" customHeight="1">
      <c r="A6" s="11" t="s">
        <v>11</v>
      </c>
      <c r="C6" s="25" t="s">
        <v>12</v>
      </c>
      <c r="D6" s="16" t="s">
        <v>13</v>
      </c>
      <c r="E6" s="16" t="s">
        <v>14</v>
      </c>
      <c r="F6" s="16" t="s">
        <v>15</v>
      </c>
      <c r="M6" t="s">
        <v>42</v>
      </c>
      <c r="N6" t="s">
        <v>43</v>
      </c>
      <c r="O6" t="s">
        <v>44</v>
      </c>
      <c r="P6" t="s">
        <v>45</v>
      </c>
      <c r="Q6" t="s">
        <v>46</v>
      </c>
      <c r="R6" t="s">
        <v>42</v>
      </c>
      <c r="S6" t="s">
        <v>43</v>
      </c>
      <c r="T6" t="s">
        <v>44</v>
      </c>
      <c r="U6" t="s">
        <v>45</v>
      </c>
      <c r="V6" t="s">
        <v>46</v>
      </c>
      <c r="W6" t="s">
        <v>42</v>
      </c>
      <c r="X6" t="s">
        <v>43</v>
      </c>
      <c r="Y6" t="s">
        <v>44</v>
      </c>
      <c r="Z6" t="s">
        <v>45</v>
      </c>
      <c r="AA6" t="s">
        <v>46</v>
      </c>
    </row>
    <row r="7" spans="1:27" ht="12.75" customHeight="1">
      <c r="A7" s="26">
        <v>1</v>
      </c>
      <c r="B7" s="27" t="s">
        <v>16</v>
      </c>
      <c r="C7" s="28">
        <v>0.5</v>
      </c>
      <c r="D7" s="30">
        <v>5</v>
      </c>
      <c r="E7" s="29">
        <v>1</v>
      </c>
      <c r="F7" s="29">
        <f>Max!$B$3*C7</f>
        <v>42.5</v>
      </c>
      <c r="G7" s="86"/>
      <c r="H7" s="87"/>
      <c r="I7" s="86">
        <f>D7*E7</f>
        <v>5</v>
      </c>
      <c r="J7" s="87">
        <f>F7*I7</f>
        <v>212.5</v>
      </c>
      <c r="K7" s="86"/>
      <c r="M7"/>
      <c r="N7"/>
      <c r="O7"/>
      <c r="P7"/>
      <c r="Q7"/>
      <c r="R7" s="176">
        <f t="shared" ref="R7:R10" si="0">IF(ISNUMBER(SEARCH("bench",$B7)),IF($C7&gt;=0.5,IF($C7&lt;0.6,$D7*$E7," ")," ")," ")</f>
        <v>5</v>
      </c>
      <c r="S7" s="176" t="str">
        <f t="shared" ref="S7:S10" si="1">IF(ISNUMBER(SEARCH("bench",$B7)),IF($C7&gt;=0.6,IF($C7&lt;0.7,$D7*$E7," ")," ")," ")</f>
        <v xml:space="preserve"> </v>
      </c>
      <c r="T7" s="176" t="str">
        <f t="shared" ref="T7:T10" si="2">IF(ISNUMBER(SEARCH("bench",$B7)),IF($C7&gt;=0.7,IF($C7&lt;0.8,$D7*$E7," ")," ")," ")</f>
        <v xml:space="preserve"> </v>
      </c>
      <c r="U7" s="176" t="str">
        <f t="shared" ref="U7:U10" si="3">IF(ISNUMBER(SEARCH("bench",$B7)),IF($C7&gt;=0.8,IF($C7&lt;0.9,$D7*$E7," ")," ")," ")</f>
        <v xml:space="preserve"> </v>
      </c>
      <c r="V7" s="176" t="str">
        <f t="shared" ref="V7:V10" si="4">IF(ISNUMBER(SEARCH("bench",$B7)),IF($C7&gt;=0.9,$D7*$E7," ")," ")</f>
        <v xml:space="preserve"> </v>
      </c>
    </row>
    <row r="8" spans="1:27" ht="12.75" customHeight="1">
      <c r="A8" s="26"/>
      <c r="B8" s="174" t="s">
        <v>16</v>
      </c>
      <c r="C8" s="28">
        <v>0.6</v>
      </c>
      <c r="D8" s="30">
        <v>4</v>
      </c>
      <c r="E8" s="29">
        <v>1</v>
      </c>
      <c r="F8" s="29">
        <f>Max!$B$3*C8</f>
        <v>51</v>
      </c>
      <c r="G8" s="86"/>
      <c r="H8" s="87"/>
      <c r="I8" s="86">
        <f>D8*E8</f>
        <v>4</v>
      </c>
      <c r="J8" s="87">
        <f>F8*I8</f>
        <v>204</v>
      </c>
      <c r="K8" s="86"/>
      <c r="M8"/>
      <c r="N8"/>
      <c r="O8"/>
      <c r="P8"/>
      <c r="Q8"/>
      <c r="R8" s="176" t="str">
        <f t="shared" si="0"/>
        <v xml:space="preserve"> </v>
      </c>
      <c r="S8" s="176">
        <f t="shared" si="1"/>
        <v>4</v>
      </c>
      <c r="T8" s="176" t="str">
        <f t="shared" si="2"/>
        <v xml:space="preserve"> </v>
      </c>
      <c r="U8" s="176" t="str">
        <f t="shared" si="3"/>
        <v xml:space="preserve"> </v>
      </c>
      <c r="V8" s="176" t="str">
        <f t="shared" si="4"/>
        <v xml:space="preserve"> </v>
      </c>
    </row>
    <row r="9" spans="1:27" ht="12.75" customHeight="1">
      <c r="A9" s="26"/>
      <c r="B9" s="174" t="s">
        <v>16</v>
      </c>
      <c r="C9" s="28">
        <v>0.7</v>
      </c>
      <c r="D9" s="30">
        <v>3</v>
      </c>
      <c r="E9" s="29">
        <v>1</v>
      </c>
      <c r="F9" s="29">
        <f>Max!$B$3*C9</f>
        <v>59.499999999999993</v>
      </c>
      <c r="G9" s="86"/>
      <c r="H9" s="87"/>
      <c r="I9" s="86">
        <f>D9*E9</f>
        <v>3</v>
      </c>
      <c r="J9" s="87">
        <f>F9*I9</f>
        <v>178.49999999999997</v>
      </c>
      <c r="K9" s="86"/>
      <c r="M9"/>
      <c r="N9"/>
      <c r="O9"/>
      <c r="P9"/>
      <c r="Q9"/>
      <c r="R9" s="176" t="str">
        <f t="shared" si="0"/>
        <v xml:space="preserve"> </v>
      </c>
      <c r="S9" s="176" t="str">
        <f t="shared" si="1"/>
        <v xml:space="preserve"> </v>
      </c>
      <c r="T9" s="176">
        <f t="shared" si="2"/>
        <v>3</v>
      </c>
      <c r="U9" s="176" t="str">
        <f t="shared" si="3"/>
        <v xml:space="preserve"> </v>
      </c>
      <c r="V9" s="176" t="str">
        <f t="shared" si="4"/>
        <v xml:space="preserve"> </v>
      </c>
    </row>
    <row r="10" spans="1:27" ht="12.75" customHeight="1">
      <c r="A10" s="26"/>
      <c r="B10" s="174" t="s">
        <v>16</v>
      </c>
      <c r="C10" s="28">
        <v>0.8</v>
      </c>
      <c r="D10" s="30">
        <v>3</v>
      </c>
      <c r="E10" s="29">
        <v>4</v>
      </c>
      <c r="F10" s="29">
        <f>Max!$B$3*C10</f>
        <v>68</v>
      </c>
      <c r="G10" s="86"/>
      <c r="H10" s="87"/>
      <c r="I10" s="86">
        <f>D10*E10</f>
        <v>12</v>
      </c>
      <c r="J10" s="87">
        <f>F10*I10</f>
        <v>816</v>
      </c>
      <c r="K10" s="86"/>
      <c r="M10"/>
      <c r="N10"/>
      <c r="O10"/>
      <c r="P10"/>
      <c r="Q10"/>
      <c r="R10" s="176" t="str">
        <f t="shared" si="0"/>
        <v xml:space="preserve"> </v>
      </c>
      <c r="S10" s="176" t="str">
        <f t="shared" si="1"/>
        <v xml:space="preserve"> </v>
      </c>
      <c r="T10" s="176" t="str">
        <f t="shared" si="2"/>
        <v xml:space="preserve"> </v>
      </c>
      <c r="U10" s="176">
        <f t="shared" si="3"/>
        <v>12</v>
      </c>
      <c r="V10" s="176" t="str">
        <f t="shared" si="4"/>
        <v xml:space="preserve"> </v>
      </c>
    </row>
    <row r="11" spans="1:27" ht="12.75" customHeight="1">
      <c r="A11" s="31">
        <v>2</v>
      </c>
      <c r="B11" s="32" t="s">
        <v>2</v>
      </c>
      <c r="C11" s="33">
        <v>0.5</v>
      </c>
      <c r="D11" s="34">
        <v>5</v>
      </c>
      <c r="E11" s="35">
        <v>1</v>
      </c>
      <c r="F11" s="35">
        <f>Max!$B$2*C11</f>
        <v>100</v>
      </c>
      <c r="G11" s="86">
        <f t="shared" ref="G11:G18" si="5">D11*E11</f>
        <v>5</v>
      </c>
      <c r="H11" s="87">
        <f t="shared" ref="H11:H18" si="6">F11*G11</f>
        <v>500</v>
      </c>
      <c r="I11" s="86"/>
      <c r="J11" s="87"/>
      <c r="K11" s="86"/>
      <c r="M11" s="175">
        <f>IF(ISNUMBER(SEARCH("squat",$B11)),IF($C11&gt;=0.5,IF($C11&lt;0.6,$D11*$E11," ")," ")," ")</f>
        <v>5</v>
      </c>
      <c r="N11" s="175" t="str">
        <f>IF(ISNUMBER(SEARCH("squat",$B11)),IF($C11&gt;=0.6,IF($C11&lt;0.7,$D11*$E11," ")," ")," ")</f>
        <v xml:space="preserve"> </v>
      </c>
      <c r="O11" s="175" t="str">
        <f>IF(ISNUMBER(SEARCH("squat",$B11)),IF($C11&gt;=0.7,IF($C11&lt;0.8,$D11*$E11," ")," ")," ")</f>
        <v xml:space="preserve"> </v>
      </c>
      <c r="P11" s="175" t="str">
        <f>IF(ISNUMBER(SEARCH("squat",$B11)),IF($C11&gt;=0.8,IF($C11&lt;0.9,$D11*$E11," ")," ")," ")</f>
        <v xml:space="preserve"> </v>
      </c>
      <c r="Q11" s="175" t="str">
        <f>IF(ISNUMBER(SEARCH("squat",$B11)),IF($C11&gt;=0.9,$D11*$E11," ")," ")</f>
        <v xml:space="preserve"> </v>
      </c>
    </row>
    <row r="12" spans="1:27" ht="12.75" customHeight="1">
      <c r="A12" s="31"/>
      <c r="B12" s="173" t="s">
        <v>2</v>
      </c>
      <c r="C12" s="33">
        <v>0.6</v>
      </c>
      <c r="D12" s="34">
        <v>5</v>
      </c>
      <c r="E12" s="35">
        <v>1</v>
      </c>
      <c r="F12" s="35">
        <f>Max!$B$2*C12</f>
        <v>120</v>
      </c>
      <c r="G12" s="86">
        <f t="shared" si="5"/>
        <v>5</v>
      </c>
      <c r="H12" s="87">
        <f t="shared" si="6"/>
        <v>600</v>
      </c>
      <c r="I12" s="86"/>
      <c r="J12" s="87"/>
      <c r="K12" s="86"/>
      <c r="M12" s="175" t="str">
        <f t="shared" ref="M12:M18" si="7">IF(ISNUMBER(SEARCH("squat",$B12)),IF($C12&gt;=0.5,IF($C12&lt;0.6,$D12*$E12," ")," ")," ")</f>
        <v xml:space="preserve"> </v>
      </c>
      <c r="N12" s="175">
        <f t="shared" ref="N12:N18" si="8">IF(ISNUMBER(SEARCH("squat",$B12)),IF($C12&gt;=0.6,IF($C12&lt;0.7,$D12*$E12," ")," ")," ")</f>
        <v>5</v>
      </c>
      <c r="O12" s="175" t="str">
        <f t="shared" ref="O12:O18" si="9">IF(ISNUMBER(SEARCH("squat",$B12)),IF($C12&gt;=0.7,IF($C12&lt;0.8,$D12*$E12," ")," ")," ")</f>
        <v xml:space="preserve"> </v>
      </c>
      <c r="P12" s="175" t="str">
        <f t="shared" ref="P12:P18" si="10">IF(ISNUMBER(SEARCH("squat",$B12)),IF($C12&gt;=0.8,IF($C12&lt;0.9,$D12*$E12," ")," ")," ")</f>
        <v xml:space="preserve"> </v>
      </c>
      <c r="Q12" s="175" t="str">
        <f t="shared" ref="Q12:Q18" si="11">IF(ISNUMBER(SEARCH("squat",$B12)),IF($C12&gt;=0.9,$D12*$E12," ")," ")</f>
        <v xml:space="preserve"> </v>
      </c>
    </row>
    <row r="13" spans="1:27" ht="12.75" customHeight="1">
      <c r="A13" s="31"/>
      <c r="B13" s="173" t="s">
        <v>2</v>
      </c>
      <c r="C13" s="33">
        <v>0.7</v>
      </c>
      <c r="D13" s="34">
        <v>3</v>
      </c>
      <c r="E13" s="35">
        <v>1</v>
      </c>
      <c r="F13" s="35">
        <f>Max!$B$2*C13</f>
        <v>140</v>
      </c>
      <c r="G13" s="86">
        <f t="shared" si="5"/>
        <v>3</v>
      </c>
      <c r="H13" s="87">
        <f t="shared" si="6"/>
        <v>420</v>
      </c>
      <c r="I13" s="86"/>
      <c r="J13" s="87"/>
      <c r="K13" s="86"/>
      <c r="M13" s="175" t="str">
        <f t="shared" si="7"/>
        <v xml:space="preserve"> </v>
      </c>
      <c r="N13" s="175" t="str">
        <f t="shared" si="8"/>
        <v xml:space="preserve"> </v>
      </c>
      <c r="O13" s="175">
        <f t="shared" si="9"/>
        <v>3</v>
      </c>
      <c r="P13" s="175" t="str">
        <f t="shared" si="10"/>
        <v xml:space="preserve"> </v>
      </c>
      <c r="Q13" s="175" t="str">
        <f t="shared" si="11"/>
        <v xml:space="preserve"> </v>
      </c>
    </row>
    <row r="14" spans="1:27" ht="12.75" customHeight="1">
      <c r="A14" s="31"/>
      <c r="B14" s="173" t="s">
        <v>2</v>
      </c>
      <c r="C14" s="33">
        <v>0.7</v>
      </c>
      <c r="D14" s="34">
        <v>7</v>
      </c>
      <c r="E14" s="35">
        <v>1</v>
      </c>
      <c r="F14" s="35">
        <f>Max!$B$2*C14</f>
        <v>140</v>
      </c>
      <c r="G14" s="86">
        <f t="shared" si="5"/>
        <v>7</v>
      </c>
      <c r="H14" s="87">
        <f t="shared" si="6"/>
        <v>980</v>
      </c>
      <c r="I14" s="86"/>
      <c r="J14" s="87"/>
      <c r="K14" s="86"/>
      <c r="M14" s="175" t="str">
        <f t="shared" si="7"/>
        <v xml:space="preserve"> </v>
      </c>
      <c r="N14" s="175" t="str">
        <f t="shared" si="8"/>
        <v xml:space="preserve"> </v>
      </c>
      <c r="O14" s="175">
        <f t="shared" si="9"/>
        <v>7</v>
      </c>
      <c r="P14" s="175" t="str">
        <f t="shared" si="10"/>
        <v xml:space="preserve"> </v>
      </c>
      <c r="Q14" s="175" t="str">
        <f t="shared" si="11"/>
        <v xml:space="preserve"> </v>
      </c>
    </row>
    <row r="15" spans="1:27" ht="12.75" customHeight="1">
      <c r="A15" s="31"/>
      <c r="B15" s="173" t="s">
        <v>2</v>
      </c>
      <c r="C15" s="33">
        <v>0.7</v>
      </c>
      <c r="D15" s="34">
        <v>4</v>
      </c>
      <c r="E15" s="35">
        <v>1</v>
      </c>
      <c r="F15" s="35">
        <f>Max!$B$2*C15</f>
        <v>140</v>
      </c>
      <c r="G15" s="86">
        <f t="shared" si="5"/>
        <v>4</v>
      </c>
      <c r="H15" s="87">
        <f t="shared" si="6"/>
        <v>560</v>
      </c>
      <c r="I15" s="86"/>
      <c r="J15" s="87"/>
      <c r="K15" s="86"/>
      <c r="M15" s="175" t="str">
        <f t="shared" si="7"/>
        <v xml:space="preserve"> </v>
      </c>
      <c r="N15" s="175" t="str">
        <f t="shared" si="8"/>
        <v xml:space="preserve"> </v>
      </c>
      <c r="O15" s="175">
        <f t="shared" si="9"/>
        <v>4</v>
      </c>
      <c r="P15" s="175" t="str">
        <f t="shared" si="10"/>
        <v xml:space="preserve"> </v>
      </c>
      <c r="Q15" s="175" t="str">
        <f t="shared" si="11"/>
        <v xml:space="preserve"> </v>
      </c>
    </row>
    <row r="16" spans="1:27" ht="12.75" customHeight="1">
      <c r="A16" s="31"/>
      <c r="B16" s="173" t="s">
        <v>2</v>
      </c>
      <c r="C16" s="33">
        <v>0.7</v>
      </c>
      <c r="D16" s="34">
        <v>8</v>
      </c>
      <c r="E16" s="35">
        <v>1</v>
      </c>
      <c r="F16" s="35">
        <f>Max!$B$2*C16</f>
        <v>140</v>
      </c>
      <c r="G16" s="86">
        <f t="shared" si="5"/>
        <v>8</v>
      </c>
      <c r="H16" s="87">
        <f t="shared" si="6"/>
        <v>1120</v>
      </c>
      <c r="I16" s="86"/>
      <c r="J16" s="87"/>
      <c r="K16" s="86"/>
      <c r="M16" s="175" t="str">
        <f t="shared" si="7"/>
        <v xml:space="preserve"> </v>
      </c>
      <c r="N16" s="175" t="str">
        <f t="shared" si="8"/>
        <v xml:space="preserve"> </v>
      </c>
      <c r="O16" s="175">
        <f t="shared" si="9"/>
        <v>8</v>
      </c>
      <c r="P16" s="175" t="str">
        <f t="shared" si="10"/>
        <v xml:space="preserve"> </v>
      </c>
      <c r="Q16" s="175" t="str">
        <f t="shared" si="11"/>
        <v xml:space="preserve"> </v>
      </c>
    </row>
    <row r="17" spans="1:27" ht="12.75" customHeight="1">
      <c r="A17" s="31"/>
      <c r="B17" s="173" t="s">
        <v>2</v>
      </c>
      <c r="C17" s="33">
        <v>0.7</v>
      </c>
      <c r="D17" s="34">
        <v>2</v>
      </c>
      <c r="E17" s="35">
        <v>1</v>
      </c>
      <c r="F17" s="35">
        <f>Max!$B$2*C17</f>
        <v>140</v>
      </c>
      <c r="G17" s="86">
        <f t="shared" si="5"/>
        <v>2</v>
      </c>
      <c r="H17" s="87">
        <f t="shared" si="6"/>
        <v>280</v>
      </c>
      <c r="I17" s="86"/>
      <c r="J17" s="87"/>
      <c r="K17" s="86"/>
      <c r="M17" s="175" t="str">
        <f t="shared" si="7"/>
        <v xml:space="preserve"> </v>
      </c>
      <c r="N17" s="175" t="str">
        <f t="shared" si="8"/>
        <v xml:space="preserve"> </v>
      </c>
      <c r="O17" s="175">
        <f t="shared" si="9"/>
        <v>2</v>
      </c>
      <c r="P17" s="175" t="str">
        <f t="shared" si="10"/>
        <v xml:space="preserve"> </v>
      </c>
      <c r="Q17" s="175" t="str">
        <f t="shared" si="11"/>
        <v xml:space="preserve"> </v>
      </c>
    </row>
    <row r="18" spans="1:27" ht="12.75" customHeight="1">
      <c r="A18" s="31"/>
      <c r="B18" s="173" t="s">
        <v>2</v>
      </c>
      <c r="C18" s="33">
        <v>0.7</v>
      </c>
      <c r="D18" s="34">
        <v>5</v>
      </c>
      <c r="E18" s="35">
        <v>1</v>
      </c>
      <c r="F18" s="35">
        <f>Max!$B$2*C18</f>
        <v>140</v>
      </c>
      <c r="G18" s="86">
        <f t="shared" si="5"/>
        <v>5</v>
      </c>
      <c r="H18" s="87">
        <f t="shared" si="6"/>
        <v>700</v>
      </c>
      <c r="I18" s="86"/>
      <c r="J18" s="87"/>
      <c r="K18" s="86"/>
      <c r="M18" s="175" t="str">
        <f t="shared" si="7"/>
        <v xml:space="preserve"> </v>
      </c>
      <c r="N18" s="175" t="str">
        <f t="shared" si="8"/>
        <v xml:space="preserve"> </v>
      </c>
      <c r="O18" s="175">
        <f t="shared" si="9"/>
        <v>5</v>
      </c>
      <c r="P18" s="175" t="str">
        <f t="shared" si="10"/>
        <v xml:space="preserve"> </v>
      </c>
      <c r="Q18" s="175" t="str">
        <f t="shared" si="11"/>
        <v xml:space="preserve"> </v>
      </c>
    </row>
    <row r="19" spans="1:27" ht="12.75" customHeight="1">
      <c r="A19" s="26">
        <v>3</v>
      </c>
      <c r="B19" s="27" t="s">
        <v>86</v>
      </c>
      <c r="C19" s="28">
        <v>0.6</v>
      </c>
      <c r="D19" s="30">
        <v>3</v>
      </c>
      <c r="E19" s="29">
        <v>1</v>
      </c>
      <c r="F19" s="29">
        <f>Max!$B$3*C19</f>
        <v>51</v>
      </c>
      <c r="G19" s="86"/>
      <c r="H19" s="87"/>
      <c r="I19" s="86">
        <f>D19*E19</f>
        <v>3</v>
      </c>
      <c r="J19" s="87">
        <f>F19*I19</f>
        <v>153</v>
      </c>
      <c r="K19" s="86"/>
      <c r="M19"/>
      <c r="N19"/>
      <c r="O19"/>
      <c r="P19"/>
      <c r="Q19"/>
      <c r="R19" s="176" t="str">
        <f t="shared" ref="R19:R22" si="12">IF(ISNUMBER(SEARCH("bench",$B19)),IF($C19&gt;=0.5,IF($C19&lt;0.6,$D19*$E19," ")," ")," ")</f>
        <v xml:space="preserve"> </v>
      </c>
      <c r="S19" s="176">
        <f t="shared" ref="S19:S22" si="13">IF(ISNUMBER(SEARCH("bench",$B19)),IF($C19&gt;=0.6,IF($C19&lt;0.7,$D19*$E19," ")," ")," ")</f>
        <v>3</v>
      </c>
      <c r="T19" s="176" t="str">
        <f t="shared" ref="T19:T22" si="14">IF(ISNUMBER(SEARCH("bench",$B19)),IF($C19&gt;=0.7,IF($C19&lt;0.8,$D19*$E19," ")," ")," ")</f>
        <v xml:space="preserve"> </v>
      </c>
      <c r="U19" s="176" t="str">
        <f t="shared" ref="U19:U22" si="15">IF(ISNUMBER(SEARCH("bench",$B19)),IF($C19&gt;=0.8,IF($C19&lt;0.9,$D19*$E19," ")," ")," ")</f>
        <v xml:space="preserve"> </v>
      </c>
      <c r="V19" s="176" t="str">
        <f t="shared" ref="V19:V22" si="16">IF(ISNUMBER(SEARCH("bench",$B19)),IF($C19&gt;=0.9,$D19*$E19," ")," ")</f>
        <v xml:space="preserve"> </v>
      </c>
    </row>
    <row r="20" spans="1:27" ht="12.75" customHeight="1">
      <c r="A20" s="26"/>
      <c r="B20" s="174" t="s">
        <v>86</v>
      </c>
      <c r="C20" s="28">
        <v>0.7</v>
      </c>
      <c r="D20" s="30">
        <v>3</v>
      </c>
      <c r="E20" s="29">
        <v>1</v>
      </c>
      <c r="F20" s="29">
        <f>Max!$B$3*C20</f>
        <v>59.499999999999993</v>
      </c>
      <c r="G20" s="86"/>
      <c r="H20" s="87"/>
      <c r="I20" s="86">
        <f>D20*E20</f>
        <v>3</v>
      </c>
      <c r="J20" s="87">
        <f>F20*I20</f>
        <v>178.49999999999997</v>
      </c>
      <c r="K20" s="86"/>
      <c r="M20"/>
      <c r="N20"/>
      <c r="O20"/>
      <c r="P20"/>
      <c r="Q20"/>
      <c r="R20" s="176" t="str">
        <f t="shared" si="12"/>
        <v xml:space="preserve"> </v>
      </c>
      <c r="S20" s="176" t="str">
        <f t="shared" si="13"/>
        <v xml:space="preserve"> </v>
      </c>
      <c r="T20" s="176">
        <f t="shared" si="14"/>
        <v>3</v>
      </c>
      <c r="U20" s="176" t="str">
        <f t="shared" si="15"/>
        <v xml:space="preserve"> </v>
      </c>
      <c r="V20" s="176" t="str">
        <f t="shared" si="16"/>
        <v xml:space="preserve"> </v>
      </c>
    </row>
    <row r="21" spans="1:27" ht="12.75" customHeight="1">
      <c r="A21" s="26"/>
      <c r="B21" s="174" t="s">
        <v>86</v>
      </c>
      <c r="C21" s="28">
        <v>0.8</v>
      </c>
      <c r="D21" s="30">
        <v>3</v>
      </c>
      <c r="E21" s="29">
        <v>2</v>
      </c>
      <c r="F21" s="29">
        <f>Max!$B$3*C21</f>
        <v>68</v>
      </c>
      <c r="G21" s="86"/>
      <c r="H21" s="87"/>
      <c r="I21" s="86">
        <f>D21*E21</f>
        <v>6</v>
      </c>
      <c r="J21" s="87">
        <f>F21*I21</f>
        <v>408</v>
      </c>
      <c r="K21" s="86"/>
      <c r="M21"/>
      <c r="N21"/>
      <c r="O21"/>
      <c r="P21"/>
      <c r="Q21"/>
      <c r="R21" s="176" t="str">
        <f t="shared" si="12"/>
        <v xml:space="preserve"> </v>
      </c>
      <c r="S21" s="176" t="str">
        <f t="shared" si="13"/>
        <v xml:space="preserve"> </v>
      </c>
      <c r="T21" s="176" t="str">
        <f t="shared" si="14"/>
        <v xml:space="preserve"> </v>
      </c>
      <c r="U21" s="176">
        <f t="shared" si="15"/>
        <v>6</v>
      </c>
      <c r="V21" s="176" t="str">
        <f t="shared" si="16"/>
        <v xml:space="preserve"> </v>
      </c>
    </row>
    <row r="22" spans="1:27" ht="12.75" customHeight="1">
      <c r="A22" s="26"/>
      <c r="B22" s="174" t="s">
        <v>86</v>
      </c>
      <c r="C22" s="28">
        <v>0.85</v>
      </c>
      <c r="D22" s="30">
        <v>2</v>
      </c>
      <c r="E22" s="29">
        <v>3</v>
      </c>
      <c r="F22" s="29">
        <f>Max!$B$3*C22</f>
        <v>72.25</v>
      </c>
      <c r="G22" s="86"/>
      <c r="H22" s="87"/>
      <c r="I22" s="86">
        <f>D22*E22</f>
        <v>6</v>
      </c>
      <c r="J22" s="87">
        <f>F22*I22</f>
        <v>433.5</v>
      </c>
      <c r="K22" s="86"/>
      <c r="M22"/>
      <c r="N22"/>
      <c r="O22"/>
      <c r="P22"/>
      <c r="Q22"/>
      <c r="R22" s="176" t="str">
        <f t="shared" si="12"/>
        <v xml:space="preserve"> </v>
      </c>
      <c r="S22" s="176" t="str">
        <f t="shared" si="13"/>
        <v xml:space="preserve"> </v>
      </c>
      <c r="T22" s="176" t="str">
        <f t="shared" si="14"/>
        <v xml:space="preserve"> </v>
      </c>
      <c r="U22" s="176">
        <f t="shared" si="15"/>
        <v>6</v>
      </c>
      <c r="V22" s="176" t="str">
        <f t="shared" si="16"/>
        <v xml:space="preserve"> </v>
      </c>
    </row>
    <row r="23" spans="1:27" ht="12.75" customHeight="1">
      <c r="A23" s="51">
        <v>4</v>
      </c>
      <c r="B23" s="48" t="s">
        <v>87</v>
      </c>
      <c r="C23" s="37"/>
      <c r="D23" s="38">
        <v>8</v>
      </c>
      <c r="E23" s="39">
        <v>4</v>
      </c>
      <c r="F23" s="39"/>
      <c r="G23" s="86"/>
      <c r="H23" s="87"/>
      <c r="I23" s="86"/>
      <c r="J23" s="87"/>
      <c r="K23" s="86"/>
      <c r="M23"/>
      <c r="N23"/>
      <c r="O23"/>
      <c r="P23"/>
      <c r="Q23"/>
    </row>
    <row r="24" spans="1:27" ht="12.75" customHeight="1">
      <c r="A24" s="51">
        <v>5</v>
      </c>
      <c r="B24" s="48" t="s">
        <v>23</v>
      </c>
      <c r="C24" s="37"/>
      <c r="D24" s="38">
        <v>8</v>
      </c>
      <c r="E24" s="39">
        <v>3</v>
      </c>
      <c r="F24" s="39"/>
      <c r="G24" s="86"/>
      <c r="H24" s="87"/>
      <c r="I24" s="86"/>
      <c r="J24" s="87"/>
      <c r="K24" s="86"/>
      <c r="M24"/>
      <c r="N24"/>
      <c r="O24"/>
      <c r="P24"/>
      <c r="Q24"/>
    </row>
    <row r="25" spans="1:27" ht="12.75" customHeight="1">
      <c r="C25" s="24"/>
      <c r="D25" s="17"/>
      <c r="E25" s="17"/>
      <c r="F25" s="17"/>
      <c r="G25" s="86"/>
      <c r="H25" s="87"/>
      <c r="I25" s="86"/>
      <c r="J25" s="87"/>
      <c r="K25" s="86"/>
      <c r="M25"/>
      <c r="N25"/>
      <c r="O25"/>
      <c r="P25"/>
      <c r="Q25"/>
    </row>
    <row r="26" spans="1:27" ht="12.75" customHeight="1">
      <c r="A26" s="11" t="s">
        <v>17</v>
      </c>
      <c r="C26" s="25" t="s">
        <v>12</v>
      </c>
      <c r="D26" s="16" t="s">
        <v>13</v>
      </c>
      <c r="E26" s="16" t="s">
        <v>14</v>
      </c>
      <c r="F26" s="16" t="s">
        <v>15</v>
      </c>
      <c r="G26" s="86"/>
      <c r="H26" s="87"/>
      <c r="I26" s="86"/>
      <c r="J26" s="87"/>
      <c r="K26" s="86"/>
      <c r="M26"/>
      <c r="N26"/>
      <c r="O26"/>
      <c r="P26"/>
      <c r="Q26"/>
    </row>
    <row r="27" spans="1:27" ht="12.75" customHeight="1">
      <c r="A27" s="44">
        <v>1</v>
      </c>
      <c r="B27" s="45" t="s">
        <v>27</v>
      </c>
      <c r="C27" s="46">
        <v>0.5</v>
      </c>
      <c r="D27" s="52">
        <v>3</v>
      </c>
      <c r="E27" s="47">
        <v>1</v>
      </c>
      <c r="F27" s="47">
        <f>Max!$B$4*C27</f>
        <v>80</v>
      </c>
      <c r="G27" s="86"/>
      <c r="H27" s="87"/>
      <c r="I27" s="86"/>
      <c r="J27" s="87"/>
      <c r="K27" s="86">
        <f>D27*E27</f>
        <v>3</v>
      </c>
      <c r="L27" s="84">
        <f>F27*K27</f>
        <v>240</v>
      </c>
      <c r="M27"/>
      <c r="N27"/>
      <c r="O27"/>
      <c r="P27"/>
      <c r="Q27"/>
      <c r="W27" s="177">
        <f>IF(ISNUMBER(SEARCH("deadlift",$B27)),IF($C27&gt;=0.5,IF($C27&lt;0.6,$D27*$E27," ")," ")," ")</f>
        <v>3</v>
      </c>
      <c r="X27" s="177" t="str">
        <f>IF(ISNUMBER(SEARCH("deadlift",$B27)),IF($C27&gt;=0.6,IF($C27&lt;0.7,$D27*$E27," ")," ")," ")</f>
        <v xml:space="preserve"> </v>
      </c>
      <c r="Y27" s="177" t="str">
        <f>IF(ISNUMBER(SEARCH("deadlift",$B27)),IF($C27&gt;=0.7,IF($C27&lt;0.8,$D27*$E27," ")," ")," ")</f>
        <v xml:space="preserve"> </v>
      </c>
      <c r="Z27" s="177" t="str">
        <f>IF(ISNUMBER(SEARCH("deadlift",$B27)),IF($C27&gt;=0.8,IF($C27&lt;0.9,$D27*$E27," ")," ")," ")</f>
        <v xml:space="preserve"> </v>
      </c>
      <c r="AA27" s="177" t="str">
        <f>IF(ISNUMBER(SEARCH("deadlift",$B27)),IF($C27&gt;=0.9,$D27*$E27," ")," ")</f>
        <v xml:space="preserve"> </v>
      </c>
    </row>
    <row r="28" spans="1:27" ht="12.75" customHeight="1">
      <c r="A28" s="44"/>
      <c r="B28" s="179" t="s">
        <v>27</v>
      </c>
      <c r="C28" s="46">
        <v>0.6</v>
      </c>
      <c r="D28" s="52">
        <v>3</v>
      </c>
      <c r="E28" s="47">
        <v>1</v>
      </c>
      <c r="F28" s="47">
        <f>Max!$B$4*C28</f>
        <v>96</v>
      </c>
      <c r="G28" s="86"/>
      <c r="H28" s="87"/>
      <c r="I28" s="86"/>
      <c r="J28" s="87"/>
      <c r="K28" s="86">
        <f>D28*E28</f>
        <v>3</v>
      </c>
      <c r="L28" s="84">
        <f>F28*K28</f>
        <v>288</v>
      </c>
      <c r="M28"/>
      <c r="N28"/>
      <c r="O28"/>
      <c r="P28"/>
      <c r="Q28"/>
      <c r="W28" s="177" t="str">
        <f t="shared" ref="W28:W29" si="17">IF(ISNUMBER(SEARCH("deadlift",$B28)),IF($C28&gt;=0.5,IF($C28&lt;0.6,$D28*$E28," ")," ")," ")</f>
        <v xml:space="preserve"> </v>
      </c>
      <c r="X28" s="177">
        <f t="shared" ref="X28:X29" si="18">IF(ISNUMBER(SEARCH("deadlift",$B28)),IF($C28&gt;=0.6,IF($C28&lt;0.7,$D28*$E28," ")," ")," ")</f>
        <v>3</v>
      </c>
      <c r="Y28" s="177" t="str">
        <f t="shared" ref="Y28:Y29" si="19">IF(ISNUMBER(SEARCH("deadlift",$B28)),IF($C28&gt;=0.7,IF($C28&lt;0.8,$D28*$E28," ")," ")," ")</f>
        <v xml:space="preserve"> </v>
      </c>
      <c r="Z28" s="177" t="str">
        <f t="shared" ref="Z28:Z29" si="20">IF(ISNUMBER(SEARCH("deadlift",$B28)),IF($C28&gt;=0.8,IF($C28&lt;0.9,$D28*$E28," ")," ")," ")</f>
        <v xml:space="preserve"> </v>
      </c>
      <c r="AA28" s="177" t="str">
        <f t="shared" ref="AA28:AA29" si="21">IF(ISNUMBER(SEARCH("deadlift",$B28)),IF($C28&gt;=0.9,$D28*$E28," ")," ")</f>
        <v xml:space="preserve"> </v>
      </c>
    </row>
    <row r="29" spans="1:27" ht="12.75" customHeight="1">
      <c r="A29" s="44"/>
      <c r="B29" s="179" t="s">
        <v>27</v>
      </c>
      <c r="C29" s="46">
        <v>0.7</v>
      </c>
      <c r="D29" s="52">
        <v>2</v>
      </c>
      <c r="E29" s="47">
        <v>4</v>
      </c>
      <c r="F29" s="47">
        <f>Max!$B$4*C29</f>
        <v>112</v>
      </c>
      <c r="G29" s="86"/>
      <c r="H29" s="87"/>
      <c r="I29" s="86"/>
      <c r="J29" s="87"/>
      <c r="K29" s="86">
        <f>D29*E29</f>
        <v>8</v>
      </c>
      <c r="L29" s="84">
        <f>F29*K29</f>
        <v>896</v>
      </c>
      <c r="M29"/>
      <c r="N29"/>
      <c r="O29"/>
      <c r="P29"/>
      <c r="Q29"/>
      <c r="W29" s="177" t="str">
        <f t="shared" si="17"/>
        <v xml:space="preserve"> </v>
      </c>
      <c r="X29" s="177" t="str">
        <f t="shared" si="18"/>
        <v xml:space="preserve"> </v>
      </c>
      <c r="Y29" s="177">
        <f t="shared" si="19"/>
        <v>8</v>
      </c>
      <c r="Z29" s="177" t="str">
        <f t="shared" si="20"/>
        <v xml:space="preserve"> </v>
      </c>
      <c r="AA29" s="177" t="str">
        <f t="shared" si="21"/>
        <v xml:space="preserve"> </v>
      </c>
    </row>
    <row r="30" spans="1:27" ht="12.75" customHeight="1">
      <c r="A30" s="26">
        <v>2</v>
      </c>
      <c r="B30" s="27" t="s">
        <v>73</v>
      </c>
      <c r="C30" s="28">
        <v>0.5</v>
      </c>
      <c r="D30" s="30">
        <v>3</v>
      </c>
      <c r="E30" s="29">
        <v>1</v>
      </c>
      <c r="F30" s="29">
        <f>Max!$B$3*C30</f>
        <v>42.5</v>
      </c>
      <c r="G30" s="86"/>
      <c r="H30" s="87"/>
      <c r="I30" s="86">
        <f t="shared" ref="I30:I33" si="22">D30*E30</f>
        <v>3</v>
      </c>
      <c r="J30" s="87">
        <f t="shared" ref="J30:J33" si="23">F30*I30</f>
        <v>127.5</v>
      </c>
      <c r="K30" s="86"/>
      <c r="M30"/>
      <c r="N30"/>
      <c r="O30"/>
      <c r="P30"/>
      <c r="Q30"/>
      <c r="R30" s="176">
        <f t="shared" ref="R30:R33" si="24">IF(ISNUMBER(SEARCH("bench",$B30)),IF($C30&gt;=0.5,IF($C30&lt;0.6,$D30*$E30," ")," ")," ")</f>
        <v>3</v>
      </c>
      <c r="S30" s="176" t="str">
        <f t="shared" ref="S30:S33" si="25">IF(ISNUMBER(SEARCH("bench",$B30)),IF($C30&gt;=0.6,IF($C30&lt;0.7,$D30*$E30," ")," ")," ")</f>
        <v xml:space="preserve"> </v>
      </c>
      <c r="T30" s="176" t="str">
        <f t="shared" ref="T30:T33" si="26">IF(ISNUMBER(SEARCH("bench",$B30)),IF($C30&gt;=0.7,IF($C30&lt;0.8,$D30*$E30," ")," ")," ")</f>
        <v xml:space="preserve"> </v>
      </c>
      <c r="U30" s="176" t="str">
        <f t="shared" ref="U30:U33" si="27">IF(ISNUMBER(SEARCH("bench",$B30)),IF($C30&gt;=0.8,IF($C30&lt;0.9,$D30*$E30," ")," ")," ")</f>
        <v xml:space="preserve"> </v>
      </c>
      <c r="V30" s="176" t="str">
        <f t="shared" ref="V30:V33" si="28">IF(ISNUMBER(SEARCH("bench",$B30)),IF($C30&gt;=0.9,$D30*$E30," ")," ")</f>
        <v xml:space="preserve"> </v>
      </c>
    </row>
    <row r="31" spans="1:27" ht="12.75" customHeight="1">
      <c r="A31" s="26"/>
      <c r="B31" s="174" t="s">
        <v>73</v>
      </c>
      <c r="C31" s="28">
        <v>0.6</v>
      </c>
      <c r="D31" s="30">
        <v>3</v>
      </c>
      <c r="E31" s="29">
        <v>1</v>
      </c>
      <c r="F31" s="29">
        <f>Max!$B$3*C31</f>
        <v>51</v>
      </c>
      <c r="G31" s="86"/>
      <c r="H31" s="87"/>
      <c r="I31" s="86">
        <f t="shared" si="22"/>
        <v>3</v>
      </c>
      <c r="J31" s="87">
        <f t="shared" si="23"/>
        <v>153</v>
      </c>
      <c r="K31" s="86"/>
      <c r="M31"/>
      <c r="N31"/>
      <c r="O31"/>
      <c r="P31"/>
      <c r="Q31"/>
      <c r="R31" s="176" t="str">
        <f t="shared" si="24"/>
        <v xml:space="preserve"> </v>
      </c>
      <c r="S31" s="176">
        <f t="shared" si="25"/>
        <v>3</v>
      </c>
      <c r="T31" s="176" t="str">
        <f t="shared" si="26"/>
        <v xml:space="preserve"> </v>
      </c>
      <c r="U31" s="176" t="str">
        <f t="shared" si="27"/>
        <v xml:space="preserve"> </v>
      </c>
      <c r="V31" s="176" t="str">
        <f t="shared" si="28"/>
        <v xml:space="preserve"> </v>
      </c>
    </row>
    <row r="32" spans="1:27" ht="12.75" customHeight="1">
      <c r="A32" s="26"/>
      <c r="B32" s="174" t="s">
        <v>73</v>
      </c>
      <c r="C32" s="28">
        <v>0.7</v>
      </c>
      <c r="D32" s="30">
        <v>3</v>
      </c>
      <c r="E32" s="29">
        <v>1</v>
      </c>
      <c r="F32" s="29">
        <f>Max!$B$3*C32</f>
        <v>59.499999999999993</v>
      </c>
      <c r="G32" s="86"/>
      <c r="H32" s="87"/>
      <c r="I32" s="86">
        <f t="shared" si="22"/>
        <v>3</v>
      </c>
      <c r="J32" s="87">
        <f t="shared" si="23"/>
        <v>178.49999999999997</v>
      </c>
      <c r="K32" s="86"/>
      <c r="M32"/>
      <c r="N32"/>
      <c r="O32"/>
      <c r="P32"/>
      <c r="Q32"/>
      <c r="R32" s="176" t="str">
        <f t="shared" si="24"/>
        <v xml:space="preserve"> </v>
      </c>
      <c r="S32" s="176" t="str">
        <f t="shared" si="25"/>
        <v xml:space="preserve"> </v>
      </c>
      <c r="T32" s="176">
        <f t="shared" si="26"/>
        <v>3</v>
      </c>
      <c r="U32" s="176" t="str">
        <f t="shared" si="27"/>
        <v xml:space="preserve"> </v>
      </c>
      <c r="V32" s="176" t="str">
        <f t="shared" si="28"/>
        <v xml:space="preserve"> </v>
      </c>
    </row>
    <row r="33" spans="1:27" ht="12.75" customHeight="1">
      <c r="A33" s="26"/>
      <c r="B33" s="174" t="s">
        <v>73</v>
      </c>
      <c r="C33" s="28">
        <v>0.75</v>
      </c>
      <c r="D33" s="30">
        <v>2</v>
      </c>
      <c r="E33" s="29">
        <v>4</v>
      </c>
      <c r="F33" s="29">
        <f>Max!$B$3*C33</f>
        <v>63.75</v>
      </c>
      <c r="G33" s="86"/>
      <c r="H33" s="87"/>
      <c r="I33" s="86">
        <f t="shared" si="22"/>
        <v>8</v>
      </c>
      <c r="J33" s="87">
        <f t="shared" si="23"/>
        <v>510</v>
      </c>
      <c r="K33" s="86"/>
      <c r="M33"/>
      <c r="N33"/>
      <c r="O33"/>
      <c r="P33"/>
      <c r="Q33"/>
      <c r="R33" s="176" t="str">
        <f t="shared" si="24"/>
        <v xml:space="preserve"> </v>
      </c>
      <c r="S33" s="176" t="str">
        <f t="shared" si="25"/>
        <v xml:space="preserve"> </v>
      </c>
      <c r="T33" s="176">
        <f t="shared" si="26"/>
        <v>8</v>
      </c>
      <c r="U33" s="176" t="str">
        <f t="shared" si="27"/>
        <v xml:space="preserve"> </v>
      </c>
      <c r="V33" s="176" t="str">
        <f t="shared" si="28"/>
        <v xml:space="preserve"> </v>
      </c>
    </row>
    <row r="34" spans="1:27" ht="12.75" customHeight="1">
      <c r="A34" s="44">
        <v>3</v>
      </c>
      <c r="B34" s="45" t="s">
        <v>88</v>
      </c>
      <c r="C34" s="46">
        <v>0.6</v>
      </c>
      <c r="D34" s="52">
        <v>3</v>
      </c>
      <c r="E34" s="47">
        <v>1</v>
      </c>
      <c r="F34" s="47">
        <f>Max!$B$4*C34</f>
        <v>96</v>
      </c>
      <c r="G34" s="86"/>
      <c r="H34" s="87"/>
      <c r="I34" s="86"/>
      <c r="J34" s="87"/>
      <c r="K34" s="86">
        <f>D34*E34</f>
        <v>3</v>
      </c>
      <c r="L34" s="84">
        <f>F34*K34</f>
        <v>288</v>
      </c>
      <c r="M34"/>
      <c r="N34"/>
      <c r="O34"/>
      <c r="P34"/>
      <c r="Q34"/>
      <c r="W34" s="177" t="str">
        <f>IF(ISNUMBER(SEARCH("deadlift",$B34)),IF($C34&gt;=0.5,IF($C34&lt;0.6,$D34*$E34," ")," ")," ")</f>
        <v xml:space="preserve"> </v>
      </c>
      <c r="X34" s="177">
        <f>IF(ISNUMBER(SEARCH("deadlift",$B34)),IF($C34&gt;=0.6,IF($C34&lt;0.7,$D34*$E34," ")," ")," ")</f>
        <v>3</v>
      </c>
      <c r="Y34" s="177" t="str">
        <f>IF(ISNUMBER(SEARCH("deadlift",$B34)),IF($C34&gt;=0.7,IF($C34&lt;0.8,$D34*$E34," ")," ")," ")</f>
        <v xml:space="preserve"> </v>
      </c>
      <c r="Z34" s="177" t="str">
        <f>IF(ISNUMBER(SEARCH("deadlift",$B34)),IF($C34&gt;=0.8,IF($C34&lt;0.9,$D34*$E34," ")," ")," ")</f>
        <v xml:space="preserve"> </v>
      </c>
      <c r="AA34" s="177" t="str">
        <f>IF(ISNUMBER(SEARCH("deadlift",$B34)),IF($C34&gt;=0.9,$D34*$E34," ")," ")</f>
        <v xml:space="preserve"> </v>
      </c>
    </row>
    <row r="35" spans="1:27" ht="12.75" customHeight="1">
      <c r="A35" s="44"/>
      <c r="B35" s="179" t="s">
        <v>88</v>
      </c>
      <c r="C35" s="46">
        <v>0.7</v>
      </c>
      <c r="D35" s="52">
        <v>3</v>
      </c>
      <c r="E35" s="47">
        <v>1</v>
      </c>
      <c r="F35" s="47">
        <f>Max!$B$4*C35</f>
        <v>112</v>
      </c>
      <c r="G35" s="86"/>
      <c r="H35" s="87"/>
      <c r="I35" s="86"/>
      <c r="J35" s="87"/>
      <c r="K35" s="86">
        <f>D35*E35</f>
        <v>3</v>
      </c>
      <c r="L35" s="84">
        <f>F35*K35</f>
        <v>336</v>
      </c>
      <c r="M35"/>
      <c r="N35"/>
      <c r="O35"/>
      <c r="P35"/>
      <c r="Q35"/>
      <c r="W35" s="177" t="str">
        <f t="shared" ref="W35:W37" si="29">IF(ISNUMBER(SEARCH("deadlift",$B35)),IF($C35&gt;=0.5,IF($C35&lt;0.6,$D35*$E35," ")," ")," ")</f>
        <v xml:space="preserve"> </v>
      </c>
      <c r="X35" s="177" t="str">
        <f t="shared" ref="X35:X37" si="30">IF(ISNUMBER(SEARCH("deadlift",$B35)),IF($C35&gt;=0.6,IF($C35&lt;0.7,$D35*$E35," ")," ")," ")</f>
        <v xml:space="preserve"> </v>
      </c>
      <c r="Y35" s="177">
        <f t="shared" ref="Y35:Y37" si="31">IF(ISNUMBER(SEARCH("deadlift",$B35)),IF($C35&gt;=0.7,IF($C35&lt;0.8,$D35*$E35," ")," ")," ")</f>
        <v>3</v>
      </c>
      <c r="Z35" s="177" t="str">
        <f t="shared" ref="Z35:Z37" si="32">IF(ISNUMBER(SEARCH("deadlift",$B35)),IF($C35&gt;=0.8,IF($C35&lt;0.9,$D35*$E35," ")," ")," ")</f>
        <v xml:space="preserve"> </v>
      </c>
      <c r="AA35" s="177" t="str">
        <f t="shared" ref="AA35:AA37" si="33">IF(ISNUMBER(SEARCH("deadlift",$B35)),IF($C35&gt;=0.9,$D35*$E35," ")," ")</f>
        <v xml:space="preserve"> </v>
      </c>
    </row>
    <row r="36" spans="1:27" ht="12.75" customHeight="1">
      <c r="A36" s="44"/>
      <c r="B36" s="179" t="s">
        <v>88</v>
      </c>
      <c r="C36" s="46">
        <v>0.8</v>
      </c>
      <c r="D36" s="52">
        <v>3</v>
      </c>
      <c r="E36" s="47">
        <v>2</v>
      </c>
      <c r="F36" s="47">
        <f>Max!$B$4*C36</f>
        <v>128</v>
      </c>
      <c r="G36" s="86"/>
      <c r="H36" s="87"/>
      <c r="I36" s="86"/>
      <c r="J36" s="87"/>
      <c r="K36" s="86">
        <f>D36*E36</f>
        <v>6</v>
      </c>
      <c r="L36" s="84">
        <f>F36*K36</f>
        <v>768</v>
      </c>
      <c r="M36"/>
      <c r="N36"/>
      <c r="O36"/>
      <c r="P36"/>
      <c r="Q36"/>
      <c r="W36" s="177" t="str">
        <f t="shared" si="29"/>
        <v xml:space="preserve"> </v>
      </c>
      <c r="X36" s="177" t="str">
        <f t="shared" si="30"/>
        <v xml:space="preserve"> </v>
      </c>
      <c r="Y36" s="177" t="str">
        <f t="shared" si="31"/>
        <v xml:space="preserve"> </v>
      </c>
      <c r="Z36" s="177">
        <f t="shared" si="32"/>
        <v>6</v>
      </c>
      <c r="AA36" s="177" t="str">
        <f t="shared" si="33"/>
        <v xml:space="preserve"> </v>
      </c>
    </row>
    <row r="37" spans="1:27" ht="12.75" customHeight="1">
      <c r="A37" s="44"/>
      <c r="B37" s="179" t="s">
        <v>88</v>
      </c>
      <c r="C37" s="46">
        <v>0.85</v>
      </c>
      <c r="D37" s="52">
        <v>3</v>
      </c>
      <c r="E37" s="47">
        <v>3</v>
      </c>
      <c r="F37" s="47">
        <f>Max!$B$4*C37</f>
        <v>136</v>
      </c>
      <c r="G37" s="86"/>
      <c r="H37" s="87"/>
      <c r="I37" s="86"/>
      <c r="J37" s="87"/>
      <c r="K37" s="86">
        <f>D37*E37</f>
        <v>9</v>
      </c>
      <c r="L37" s="84">
        <f>F37*K37</f>
        <v>1224</v>
      </c>
      <c r="M37"/>
      <c r="N37"/>
      <c r="O37"/>
      <c r="P37"/>
      <c r="Q37"/>
      <c r="W37" s="177" t="str">
        <f t="shared" si="29"/>
        <v xml:space="preserve"> </v>
      </c>
      <c r="X37" s="177" t="str">
        <f t="shared" si="30"/>
        <v xml:space="preserve"> </v>
      </c>
      <c r="Y37" s="177" t="str">
        <f t="shared" si="31"/>
        <v xml:space="preserve"> </v>
      </c>
      <c r="Z37" s="177">
        <f t="shared" si="32"/>
        <v>9</v>
      </c>
      <c r="AA37" s="177" t="str">
        <f t="shared" si="33"/>
        <v xml:space="preserve"> </v>
      </c>
    </row>
    <row r="38" spans="1:27" ht="12.75" customHeight="1">
      <c r="A38" s="51">
        <v>4</v>
      </c>
      <c r="B38" s="54" t="s">
        <v>89</v>
      </c>
      <c r="C38" s="37"/>
      <c r="D38" s="39">
        <v>6</v>
      </c>
      <c r="E38" s="39">
        <v>5</v>
      </c>
      <c r="F38" s="39"/>
      <c r="G38" s="86"/>
      <c r="H38" s="87"/>
      <c r="I38" s="86"/>
      <c r="J38" s="87"/>
      <c r="K38" s="86"/>
      <c r="M38"/>
      <c r="N38"/>
      <c r="O38"/>
      <c r="P38"/>
      <c r="Q38"/>
    </row>
    <row r="39" spans="1:27" ht="12.75" customHeight="1">
      <c r="A39" s="51">
        <v>5</v>
      </c>
      <c r="B39" s="54" t="s">
        <v>90</v>
      </c>
      <c r="C39" s="37"/>
      <c r="D39" s="39">
        <v>5</v>
      </c>
      <c r="E39" s="39">
        <v>5</v>
      </c>
      <c r="F39" s="39"/>
      <c r="G39" s="86"/>
      <c r="H39" s="87"/>
      <c r="I39" s="86"/>
      <c r="J39" s="87"/>
      <c r="K39" s="86"/>
      <c r="M39"/>
      <c r="N39"/>
      <c r="O39"/>
      <c r="P39"/>
      <c r="Q39"/>
    </row>
    <row r="40" spans="1:27" ht="12.75" customHeight="1">
      <c r="A40" s="51">
        <v>6</v>
      </c>
      <c r="B40" s="54" t="s">
        <v>80</v>
      </c>
      <c r="C40" s="37"/>
      <c r="D40" s="38">
        <v>5</v>
      </c>
      <c r="E40" s="39">
        <v>5</v>
      </c>
      <c r="F40" s="39"/>
      <c r="G40" s="86"/>
      <c r="H40" s="87"/>
      <c r="I40" s="86"/>
      <c r="J40" s="87"/>
      <c r="K40" s="86"/>
      <c r="M40"/>
      <c r="N40"/>
      <c r="O40"/>
      <c r="P40"/>
      <c r="Q40"/>
    </row>
    <row r="41" spans="1:27" ht="12.75" customHeight="1">
      <c r="C41" s="24"/>
      <c r="D41" s="17"/>
      <c r="E41" s="17"/>
      <c r="F41" s="17"/>
      <c r="G41" s="86"/>
      <c r="H41" s="87"/>
      <c r="I41" s="86"/>
      <c r="J41" s="87"/>
      <c r="K41" s="86"/>
      <c r="M41"/>
      <c r="N41"/>
      <c r="O41"/>
      <c r="P41"/>
      <c r="Q41"/>
    </row>
    <row r="42" spans="1:27" ht="12.75" customHeight="1">
      <c r="A42" s="11" t="s">
        <v>18</v>
      </c>
      <c r="C42" s="25" t="s">
        <v>12</v>
      </c>
      <c r="D42" s="16" t="s">
        <v>13</v>
      </c>
      <c r="E42" s="16" t="s">
        <v>14</v>
      </c>
      <c r="F42" s="16" t="s">
        <v>15</v>
      </c>
      <c r="G42" s="86"/>
      <c r="H42" s="87"/>
      <c r="I42" s="86"/>
      <c r="J42" s="87"/>
      <c r="K42" s="86"/>
      <c r="M42"/>
      <c r="N42"/>
      <c r="O42"/>
      <c r="P42"/>
      <c r="Q42"/>
    </row>
    <row r="43" spans="1:27" ht="12.75" customHeight="1">
      <c r="A43" s="26">
        <v>1</v>
      </c>
      <c r="B43" s="27" t="s">
        <v>16</v>
      </c>
      <c r="C43" s="28">
        <v>0.55000000000000004</v>
      </c>
      <c r="D43" s="30">
        <v>5</v>
      </c>
      <c r="E43" s="29">
        <v>1</v>
      </c>
      <c r="F43" s="29">
        <f>Max!$B$3*C43</f>
        <v>46.750000000000007</v>
      </c>
      <c r="G43" s="86"/>
      <c r="H43" s="87"/>
      <c r="I43" s="86">
        <f>D43*E43</f>
        <v>5</v>
      </c>
      <c r="J43" s="87">
        <f>F43*I43</f>
        <v>233.75000000000003</v>
      </c>
      <c r="K43" s="86"/>
      <c r="M43"/>
      <c r="N43"/>
      <c r="O43"/>
      <c r="P43"/>
      <c r="Q43"/>
      <c r="R43" s="176">
        <f t="shared" ref="R43:R46" si="34">IF(ISNUMBER(SEARCH("bench",$B43)),IF($C43&gt;=0.5,IF($C43&lt;0.6,$D43*$E43," ")," ")," ")</f>
        <v>5</v>
      </c>
      <c r="S43" s="176" t="str">
        <f t="shared" ref="S43:S46" si="35">IF(ISNUMBER(SEARCH("bench",$B43)),IF($C43&gt;=0.6,IF($C43&lt;0.7,$D43*$E43," ")," ")," ")</f>
        <v xml:space="preserve"> </v>
      </c>
      <c r="T43" s="176" t="str">
        <f t="shared" ref="T43:T46" si="36">IF(ISNUMBER(SEARCH("bench",$B43)),IF($C43&gt;=0.7,IF($C43&lt;0.8,$D43*$E43," ")," ")," ")</f>
        <v xml:space="preserve"> </v>
      </c>
      <c r="U43" s="176" t="str">
        <f t="shared" ref="U43:U46" si="37">IF(ISNUMBER(SEARCH("bench",$B43)),IF($C43&gt;=0.8,IF($C43&lt;0.9,$D43*$E43," ")," ")," ")</f>
        <v xml:space="preserve"> </v>
      </c>
      <c r="V43" s="176" t="str">
        <f t="shared" ref="V43:V46" si="38">IF(ISNUMBER(SEARCH("bench",$B43)),IF($C43&gt;=0.9,$D43*$E43," ")," ")</f>
        <v xml:space="preserve"> </v>
      </c>
    </row>
    <row r="44" spans="1:27" ht="12.75" customHeight="1">
      <c r="A44" s="26"/>
      <c r="B44" s="174" t="s">
        <v>16</v>
      </c>
      <c r="C44" s="28">
        <v>0.65</v>
      </c>
      <c r="D44" s="30">
        <v>4</v>
      </c>
      <c r="E44" s="29">
        <v>1</v>
      </c>
      <c r="F44" s="29">
        <f>Max!$B$3*C44</f>
        <v>55.25</v>
      </c>
      <c r="G44" s="86"/>
      <c r="H44" s="87"/>
      <c r="I44" s="86">
        <f>D44*E44</f>
        <v>4</v>
      </c>
      <c r="J44" s="87">
        <f>F44*I44</f>
        <v>221</v>
      </c>
      <c r="K44" s="86"/>
      <c r="M44"/>
      <c r="N44"/>
      <c r="O44"/>
      <c r="P44"/>
      <c r="Q44"/>
      <c r="R44" s="176" t="str">
        <f t="shared" si="34"/>
        <v xml:space="preserve"> </v>
      </c>
      <c r="S44" s="176">
        <f t="shared" si="35"/>
        <v>4</v>
      </c>
      <c r="T44" s="176" t="str">
        <f t="shared" si="36"/>
        <v xml:space="preserve"> </v>
      </c>
      <c r="U44" s="176" t="str">
        <f t="shared" si="37"/>
        <v xml:space="preserve"> </v>
      </c>
      <c r="V44" s="176" t="str">
        <f t="shared" si="38"/>
        <v xml:space="preserve"> </v>
      </c>
    </row>
    <row r="45" spans="1:27" ht="12.75" customHeight="1">
      <c r="A45" s="26"/>
      <c r="B45" s="174" t="s">
        <v>16</v>
      </c>
      <c r="C45" s="28">
        <v>0.75</v>
      </c>
      <c r="D45" s="30">
        <v>3</v>
      </c>
      <c r="E45" s="29">
        <v>1</v>
      </c>
      <c r="F45" s="29">
        <f>Max!$B$3*C45</f>
        <v>63.75</v>
      </c>
      <c r="G45" s="86"/>
      <c r="H45" s="87"/>
      <c r="I45" s="86">
        <f>D45*E45</f>
        <v>3</v>
      </c>
      <c r="J45" s="87">
        <f>F45*I45</f>
        <v>191.25</v>
      </c>
      <c r="K45" s="86"/>
      <c r="M45"/>
      <c r="N45"/>
      <c r="O45"/>
      <c r="P45"/>
      <c r="Q45"/>
      <c r="R45" s="176" t="str">
        <f t="shared" si="34"/>
        <v xml:space="preserve"> </v>
      </c>
      <c r="S45" s="176" t="str">
        <f t="shared" si="35"/>
        <v xml:space="preserve"> </v>
      </c>
      <c r="T45" s="176">
        <f t="shared" si="36"/>
        <v>3</v>
      </c>
      <c r="U45" s="176" t="str">
        <f t="shared" si="37"/>
        <v xml:space="preserve"> </v>
      </c>
      <c r="V45" s="176" t="str">
        <f t="shared" si="38"/>
        <v xml:space="preserve"> </v>
      </c>
    </row>
    <row r="46" spans="1:27" ht="12.75" customHeight="1">
      <c r="A46" s="26"/>
      <c r="B46" s="174" t="s">
        <v>16</v>
      </c>
      <c r="C46" s="28">
        <v>0.85</v>
      </c>
      <c r="D46" s="30">
        <v>2</v>
      </c>
      <c r="E46" s="29">
        <v>4</v>
      </c>
      <c r="F46" s="29">
        <f>Max!$B$3*C46</f>
        <v>72.25</v>
      </c>
      <c r="G46" s="86"/>
      <c r="H46" s="87"/>
      <c r="I46" s="86">
        <f>D46*E46</f>
        <v>8</v>
      </c>
      <c r="J46" s="87">
        <f>F46*I46</f>
        <v>578</v>
      </c>
      <c r="K46" s="86"/>
      <c r="M46"/>
      <c r="N46"/>
      <c r="O46"/>
      <c r="P46"/>
      <c r="Q46"/>
      <c r="R46" s="176" t="str">
        <f t="shared" si="34"/>
        <v xml:space="preserve"> </v>
      </c>
      <c r="S46" s="176" t="str">
        <f t="shared" si="35"/>
        <v xml:space="preserve"> </v>
      </c>
      <c r="T46" s="176" t="str">
        <f t="shared" si="36"/>
        <v xml:space="preserve"> </v>
      </c>
      <c r="U46" s="176">
        <f t="shared" si="37"/>
        <v>8</v>
      </c>
      <c r="V46" s="176" t="str">
        <f t="shared" si="38"/>
        <v xml:space="preserve"> </v>
      </c>
    </row>
    <row r="47" spans="1:27" ht="12.75" customHeight="1">
      <c r="A47" s="31">
        <v>2</v>
      </c>
      <c r="B47" s="32" t="s">
        <v>2</v>
      </c>
      <c r="C47" s="33">
        <v>0.5</v>
      </c>
      <c r="D47" s="34">
        <v>5</v>
      </c>
      <c r="E47" s="35">
        <v>1</v>
      </c>
      <c r="F47" s="35">
        <f>Max!$B$2*C47</f>
        <v>100</v>
      </c>
      <c r="G47" s="86">
        <f>D47*E47</f>
        <v>5</v>
      </c>
      <c r="H47" s="87">
        <f>F47*G47</f>
        <v>500</v>
      </c>
      <c r="I47" s="86"/>
      <c r="J47" s="87"/>
      <c r="K47" s="86"/>
      <c r="M47" s="175">
        <f>IF(ISNUMBER(SEARCH("squat",$B47)),IF($C47&gt;=0.5,IF($C47&lt;0.6,$D47*$E47," ")," ")," ")</f>
        <v>5</v>
      </c>
      <c r="N47" s="175" t="str">
        <f>IF(ISNUMBER(SEARCH("squat",$B47)),IF($C47&gt;=0.6,IF($C47&lt;0.7,$D47*$E47," ")," ")," ")</f>
        <v xml:space="preserve"> </v>
      </c>
      <c r="O47" s="175" t="str">
        <f>IF(ISNUMBER(SEARCH("squat",$B47)),IF($C47&gt;=0.7,IF($C47&lt;0.8,$D47*$E47," ")," ")," ")</f>
        <v xml:space="preserve"> </v>
      </c>
      <c r="P47" s="175" t="str">
        <f>IF(ISNUMBER(SEARCH("squat",$B47)),IF($C47&gt;=0.8,IF($C47&lt;0.9,$D47*$E47," ")," ")," ")</f>
        <v xml:space="preserve"> </v>
      </c>
      <c r="Q47" s="175" t="str">
        <f>IF(ISNUMBER(SEARCH("squat",$B47)),IF($C47&gt;=0.9,$D47*$E47," ")," ")</f>
        <v xml:space="preserve"> </v>
      </c>
    </row>
    <row r="48" spans="1:27" ht="12.75" customHeight="1">
      <c r="A48" s="31"/>
      <c r="B48" s="173" t="s">
        <v>2</v>
      </c>
      <c r="C48" s="33">
        <v>0.6</v>
      </c>
      <c r="D48" s="34">
        <v>4</v>
      </c>
      <c r="E48" s="35">
        <v>1</v>
      </c>
      <c r="F48" s="35">
        <f>Max!$B$2*C48</f>
        <v>120</v>
      </c>
      <c r="G48" s="86">
        <f>D48*E48</f>
        <v>4</v>
      </c>
      <c r="H48" s="87">
        <f>F48*G48</f>
        <v>480</v>
      </c>
      <c r="I48" s="86"/>
      <c r="J48" s="87"/>
      <c r="K48" s="86"/>
      <c r="M48" s="175" t="str">
        <f t="shared" ref="M48:M50" si="39">IF(ISNUMBER(SEARCH("squat",$B48)),IF($C48&gt;=0.5,IF($C48&lt;0.6,$D48*$E48," ")," ")," ")</f>
        <v xml:space="preserve"> </v>
      </c>
      <c r="N48" s="175">
        <f t="shared" ref="N48:N50" si="40">IF(ISNUMBER(SEARCH("squat",$B48)),IF($C48&gt;=0.6,IF($C48&lt;0.7,$D48*$E48," ")," ")," ")</f>
        <v>4</v>
      </c>
      <c r="O48" s="175" t="str">
        <f t="shared" ref="O48:O50" si="41">IF(ISNUMBER(SEARCH("squat",$B48)),IF($C48&gt;=0.7,IF($C48&lt;0.8,$D48*$E48," ")," ")," ")</f>
        <v xml:space="preserve"> </v>
      </c>
      <c r="P48" s="175" t="str">
        <f t="shared" ref="P48:P50" si="42">IF(ISNUMBER(SEARCH("squat",$B48)),IF($C48&gt;=0.8,IF($C48&lt;0.9,$D48*$E48," ")," ")," ")</f>
        <v xml:space="preserve"> </v>
      </c>
      <c r="Q48" s="175" t="str">
        <f t="shared" ref="Q48:Q50" si="43">IF(ISNUMBER(SEARCH("squat",$B48)),IF($C48&gt;=0.9,$D48*$E48," ")," ")</f>
        <v xml:space="preserve"> </v>
      </c>
    </row>
    <row r="49" spans="1:27" ht="12.75" customHeight="1">
      <c r="A49" s="31"/>
      <c r="B49" s="173" t="s">
        <v>2</v>
      </c>
      <c r="C49" s="33">
        <v>0.7</v>
      </c>
      <c r="D49" s="34">
        <v>3</v>
      </c>
      <c r="E49" s="35">
        <v>1</v>
      </c>
      <c r="F49" s="35">
        <f>Max!$B$2*C49</f>
        <v>140</v>
      </c>
      <c r="G49" s="86">
        <f>D49*E49</f>
        <v>3</v>
      </c>
      <c r="H49" s="87">
        <f>F49*G49</f>
        <v>420</v>
      </c>
      <c r="I49" s="86"/>
      <c r="J49" s="87"/>
      <c r="K49" s="86"/>
      <c r="M49" s="175" t="str">
        <f t="shared" si="39"/>
        <v xml:space="preserve"> </v>
      </c>
      <c r="N49" s="175" t="str">
        <f t="shared" si="40"/>
        <v xml:space="preserve"> </v>
      </c>
      <c r="O49" s="175">
        <f t="shared" si="41"/>
        <v>3</v>
      </c>
      <c r="P49" s="175" t="str">
        <f t="shared" si="42"/>
        <v xml:space="preserve"> </v>
      </c>
      <c r="Q49" s="175" t="str">
        <f t="shared" si="43"/>
        <v xml:space="preserve"> </v>
      </c>
    </row>
    <row r="50" spans="1:27" ht="12.75" customHeight="1">
      <c r="A50" s="31"/>
      <c r="B50" s="173" t="s">
        <v>2</v>
      </c>
      <c r="C50" s="33">
        <v>0.8</v>
      </c>
      <c r="D50" s="34">
        <v>2</v>
      </c>
      <c r="E50" s="35">
        <v>4</v>
      </c>
      <c r="F50" s="35">
        <f>Max!$B$2*C50</f>
        <v>160</v>
      </c>
      <c r="G50" s="86">
        <f>D50*E50</f>
        <v>8</v>
      </c>
      <c r="H50" s="87">
        <f>F50*G50</f>
        <v>1280</v>
      </c>
      <c r="I50" s="86"/>
      <c r="J50" s="87"/>
      <c r="K50" s="86"/>
      <c r="M50" s="175" t="str">
        <f t="shared" si="39"/>
        <v xml:space="preserve"> </v>
      </c>
      <c r="N50" s="175" t="str">
        <f t="shared" si="40"/>
        <v xml:space="preserve"> </v>
      </c>
      <c r="O50" s="175" t="str">
        <f t="shared" si="41"/>
        <v xml:space="preserve"> </v>
      </c>
      <c r="P50" s="175">
        <f t="shared" si="42"/>
        <v>8</v>
      </c>
      <c r="Q50" s="175" t="str">
        <f t="shared" si="43"/>
        <v xml:space="preserve"> </v>
      </c>
    </row>
    <row r="51" spans="1:27" ht="12.75" customHeight="1">
      <c r="A51" s="26">
        <v>3</v>
      </c>
      <c r="B51" s="27" t="s">
        <v>16</v>
      </c>
      <c r="C51" s="28">
        <v>0.5</v>
      </c>
      <c r="D51" s="30">
        <v>4</v>
      </c>
      <c r="E51" s="29">
        <v>1</v>
      </c>
      <c r="F51" s="29">
        <f>Max!$B$3*C51</f>
        <v>42.5</v>
      </c>
      <c r="G51" s="86"/>
      <c r="H51" s="87"/>
      <c r="I51" s="86">
        <f>D51*E51</f>
        <v>4</v>
      </c>
      <c r="J51" s="87">
        <f>F51*I51</f>
        <v>170</v>
      </c>
      <c r="K51" s="86"/>
      <c r="M51"/>
      <c r="N51"/>
      <c r="O51"/>
      <c r="P51"/>
      <c r="Q51"/>
      <c r="R51" s="176">
        <f t="shared" ref="R51:R53" si="44">IF(ISNUMBER(SEARCH("bench",$B51)),IF($C51&gt;=0.5,IF($C51&lt;0.6,$D51*$E51," ")," ")," ")</f>
        <v>4</v>
      </c>
      <c r="S51" s="176" t="str">
        <f t="shared" ref="S51:S53" si="45">IF(ISNUMBER(SEARCH("bench",$B51)),IF($C51&gt;=0.6,IF($C51&lt;0.7,$D51*$E51," ")," ")," ")</f>
        <v xml:space="preserve"> </v>
      </c>
      <c r="T51" s="176" t="str">
        <f t="shared" ref="T51:T53" si="46">IF(ISNUMBER(SEARCH("bench",$B51)),IF($C51&gt;=0.7,IF($C51&lt;0.8,$D51*$E51," ")," ")," ")</f>
        <v xml:space="preserve"> </v>
      </c>
      <c r="U51" s="176" t="str">
        <f t="shared" ref="U51:U53" si="47">IF(ISNUMBER(SEARCH("bench",$B51)),IF($C51&gt;=0.8,IF($C51&lt;0.9,$D51*$E51," ")," ")," ")</f>
        <v xml:space="preserve"> </v>
      </c>
      <c r="V51" s="176" t="str">
        <f t="shared" ref="V51:V53" si="48">IF(ISNUMBER(SEARCH("bench",$B51)),IF($C51&gt;=0.9,$D51*$E51," ")," ")</f>
        <v xml:space="preserve"> </v>
      </c>
    </row>
    <row r="52" spans="1:27" ht="12.75" customHeight="1">
      <c r="A52" s="26"/>
      <c r="B52" s="174" t="s">
        <v>16</v>
      </c>
      <c r="C52" s="28">
        <v>0.6</v>
      </c>
      <c r="D52" s="30">
        <v>4</v>
      </c>
      <c r="E52" s="29">
        <v>1</v>
      </c>
      <c r="F52" s="29">
        <f>Max!$B$3*C52</f>
        <v>51</v>
      </c>
      <c r="G52" s="86"/>
      <c r="H52" s="87"/>
      <c r="I52" s="86">
        <f>D52*E52</f>
        <v>4</v>
      </c>
      <c r="J52" s="87">
        <f>F52*I52</f>
        <v>204</v>
      </c>
      <c r="K52" s="86"/>
      <c r="M52"/>
      <c r="N52"/>
      <c r="O52"/>
      <c r="P52"/>
      <c r="Q52"/>
      <c r="R52" s="176" t="str">
        <f t="shared" si="44"/>
        <v xml:space="preserve"> </v>
      </c>
      <c r="S52" s="176">
        <f t="shared" si="45"/>
        <v>4</v>
      </c>
      <c r="T52" s="176" t="str">
        <f t="shared" si="46"/>
        <v xml:space="preserve"> </v>
      </c>
      <c r="U52" s="176" t="str">
        <f t="shared" si="47"/>
        <v xml:space="preserve"> </v>
      </c>
      <c r="V52" s="176" t="str">
        <f t="shared" si="48"/>
        <v xml:space="preserve"> </v>
      </c>
    </row>
    <row r="53" spans="1:27" ht="12.75" customHeight="1">
      <c r="A53" s="26"/>
      <c r="B53" s="174" t="s">
        <v>16</v>
      </c>
      <c r="C53" s="28">
        <v>0.7</v>
      </c>
      <c r="D53" s="30">
        <v>4</v>
      </c>
      <c r="E53" s="29">
        <v>4</v>
      </c>
      <c r="F53" s="29">
        <f>Max!$B$3*C53</f>
        <v>59.499999999999993</v>
      </c>
      <c r="G53" s="86"/>
      <c r="H53" s="87"/>
      <c r="I53" s="86">
        <f>D53*E53</f>
        <v>16</v>
      </c>
      <c r="J53" s="87">
        <f>F53*I53</f>
        <v>951.99999999999989</v>
      </c>
      <c r="K53" s="86"/>
      <c r="M53"/>
      <c r="N53"/>
      <c r="O53"/>
      <c r="P53"/>
      <c r="Q53"/>
      <c r="R53" s="176" t="str">
        <f t="shared" si="44"/>
        <v xml:space="preserve"> </v>
      </c>
      <c r="S53" s="176" t="str">
        <f t="shared" si="45"/>
        <v xml:space="preserve"> </v>
      </c>
      <c r="T53" s="176">
        <f t="shared" si="46"/>
        <v>16</v>
      </c>
      <c r="U53" s="176" t="str">
        <f t="shared" si="47"/>
        <v xml:space="preserve"> </v>
      </c>
      <c r="V53" s="176" t="str">
        <f t="shared" si="48"/>
        <v xml:space="preserve"> </v>
      </c>
    </row>
    <row r="54" spans="1:27" ht="12.75" customHeight="1">
      <c r="A54" s="51">
        <v>4</v>
      </c>
      <c r="B54" s="54" t="s">
        <v>87</v>
      </c>
      <c r="C54" s="37"/>
      <c r="D54" s="39">
        <v>6</v>
      </c>
      <c r="E54" s="39">
        <v>5</v>
      </c>
      <c r="F54" s="39"/>
      <c r="G54" s="86"/>
      <c r="H54" s="87"/>
      <c r="I54" s="86"/>
      <c r="J54" s="87"/>
      <c r="K54" s="86"/>
      <c r="M54"/>
      <c r="N54"/>
      <c r="O54"/>
      <c r="P54"/>
      <c r="Q54"/>
    </row>
    <row r="55" spans="1:27" ht="12.75" customHeight="1">
      <c r="A55" s="40">
        <v>5</v>
      </c>
      <c r="B55" s="41" t="s">
        <v>23</v>
      </c>
      <c r="C55" s="42"/>
      <c r="D55" s="55">
        <v>10</v>
      </c>
      <c r="E55" s="43">
        <v>3</v>
      </c>
      <c r="F55" s="43"/>
      <c r="G55" s="86"/>
      <c r="H55" s="87"/>
      <c r="I55" s="86"/>
      <c r="J55" s="87"/>
      <c r="K55" s="86"/>
      <c r="M55"/>
      <c r="N55"/>
      <c r="O55"/>
      <c r="P55"/>
      <c r="Q55"/>
    </row>
    <row r="56" spans="1:27" ht="12.75" customHeight="1">
      <c r="C56" s="25"/>
      <c r="D56" s="16"/>
      <c r="E56" s="16"/>
      <c r="F56" s="16"/>
      <c r="G56" s="86"/>
      <c r="H56" s="87"/>
      <c r="I56" s="86"/>
      <c r="J56" s="87"/>
      <c r="K56" s="86"/>
      <c r="M56"/>
      <c r="N56"/>
      <c r="O56"/>
      <c r="P56"/>
      <c r="Q56"/>
    </row>
    <row r="57" spans="1:27" ht="12.75" customHeight="1">
      <c r="A57" s="11" t="s">
        <v>32</v>
      </c>
      <c r="C57" s="25" t="s">
        <v>12</v>
      </c>
      <c r="D57" s="16" t="s">
        <v>13</v>
      </c>
      <c r="E57" s="16" t="s">
        <v>14</v>
      </c>
      <c r="F57" s="16" t="s">
        <v>15</v>
      </c>
      <c r="G57" s="86"/>
      <c r="H57" s="87"/>
      <c r="I57" s="86"/>
      <c r="J57" s="87"/>
      <c r="K57" s="86"/>
      <c r="M57"/>
      <c r="N57"/>
      <c r="O57"/>
      <c r="P57"/>
      <c r="Q57"/>
    </row>
    <row r="58" spans="1:27" ht="12.75" customHeight="1">
      <c r="A58" s="44">
        <v>1</v>
      </c>
      <c r="B58" s="45" t="s">
        <v>91</v>
      </c>
      <c r="C58" s="46">
        <v>0.6</v>
      </c>
      <c r="D58" s="52">
        <v>3</v>
      </c>
      <c r="E58" s="47">
        <v>1</v>
      </c>
      <c r="F58" s="47">
        <f>Max!$B$4*C58</f>
        <v>96</v>
      </c>
      <c r="G58" s="86"/>
      <c r="H58" s="87"/>
      <c r="I58" s="86"/>
      <c r="J58" s="87"/>
      <c r="K58" s="86">
        <f>D58*E58</f>
        <v>3</v>
      </c>
      <c r="L58" s="84">
        <f>F58*K58</f>
        <v>288</v>
      </c>
      <c r="M58"/>
      <c r="N58"/>
      <c r="O58"/>
      <c r="P58"/>
      <c r="Q58"/>
      <c r="W58" s="177" t="str">
        <f>IF(ISNUMBER(SEARCH("deadlift",$B58)),IF($C58&gt;=0.5,IF($C58&lt;0.6,$D58*$E58," ")," ")," ")</f>
        <v xml:space="preserve"> </v>
      </c>
      <c r="X58" s="177">
        <f>IF(ISNUMBER(SEARCH("deadlift",$B58)),IF($C58&gt;=0.6,IF($C58&lt;0.7,$D58*$E58," ")," ")," ")</f>
        <v>3</v>
      </c>
      <c r="Y58" s="177" t="str">
        <f>IF(ISNUMBER(SEARCH("deadlift",$B58)),IF($C58&gt;=0.7,IF($C58&lt;0.8,$D58*$E58," ")," ")," ")</f>
        <v xml:space="preserve"> </v>
      </c>
      <c r="Z58" s="177" t="str">
        <f>IF(ISNUMBER(SEARCH("deadlift",$B58)),IF($C58&gt;=0.8,IF($C58&lt;0.9,$D58*$E58," ")," ")," ")</f>
        <v xml:space="preserve"> </v>
      </c>
      <c r="AA58" s="177" t="str">
        <f>IF(ISNUMBER(SEARCH("deadlift",$B58)),IF($C58&gt;=0.9,$D58*$E58," ")," ")</f>
        <v xml:space="preserve"> </v>
      </c>
    </row>
    <row r="59" spans="1:27" ht="12.75" customHeight="1">
      <c r="A59" s="44"/>
      <c r="B59" s="179" t="s">
        <v>91</v>
      </c>
      <c r="C59" s="46">
        <v>0.7</v>
      </c>
      <c r="D59" s="52">
        <v>3</v>
      </c>
      <c r="E59" s="47">
        <v>1</v>
      </c>
      <c r="F59" s="47">
        <f>Max!$B$4*C59</f>
        <v>112</v>
      </c>
      <c r="G59" s="86"/>
      <c r="H59" s="87"/>
      <c r="I59" s="86"/>
      <c r="J59" s="87"/>
      <c r="K59" s="86">
        <f>D59*E59</f>
        <v>3</v>
      </c>
      <c r="L59" s="84">
        <f>F59*K59</f>
        <v>336</v>
      </c>
      <c r="M59"/>
      <c r="N59"/>
      <c r="O59"/>
      <c r="P59"/>
      <c r="Q59"/>
      <c r="W59" s="177" t="str">
        <f t="shared" ref="W59:W61" si="49">IF(ISNUMBER(SEARCH("deadlift",$B59)),IF($C59&gt;=0.5,IF($C59&lt;0.6,$D59*$E59," ")," ")," ")</f>
        <v xml:space="preserve"> </v>
      </c>
      <c r="X59" s="177" t="str">
        <f t="shared" ref="X59:X61" si="50">IF(ISNUMBER(SEARCH("deadlift",$B59)),IF($C59&gt;=0.6,IF($C59&lt;0.7,$D59*$E59," ")," ")," ")</f>
        <v xml:space="preserve"> </v>
      </c>
      <c r="Y59" s="177">
        <f t="shared" ref="Y59:Y61" si="51">IF(ISNUMBER(SEARCH("deadlift",$B59)),IF($C59&gt;=0.7,IF($C59&lt;0.8,$D59*$E59," ")," ")," ")</f>
        <v>3</v>
      </c>
      <c r="Z59" s="177" t="str">
        <f t="shared" ref="Z59:Z61" si="52">IF(ISNUMBER(SEARCH("deadlift",$B59)),IF($C59&gt;=0.8,IF($C59&lt;0.9,$D59*$E59," ")," ")," ")</f>
        <v xml:space="preserve"> </v>
      </c>
      <c r="AA59" s="177" t="str">
        <f t="shared" ref="AA59:AA61" si="53">IF(ISNUMBER(SEARCH("deadlift",$B59)),IF($C59&gt;=0.9,$D59*$E59," ")," ")</f>
        <v xml:space="preserve"> </v>
      </c>
    </row>
    <row r="60" spans="1:27" ht="12.75" customHeight="1">
      <c r="A60" s="44"/>
      <c r="B60" s="179" t="s">
        <v>91</v>
      </c>
      <c r="C60" s="46">
        <v>0.8</v>
      </c>
      <c r="D60" s="52">
        <v>3</v>
      </c>
      <c r="E60" s="47">
        <v>2</v>
      </c>
      <c r="F60" s="47">
        <f>Max!$B$4*C60</f>
        <v>128</v>
      </c>
      <c r="G60" s="86"/>
      <c r="H60" s="87"/>
      <c r="I60" s="86"/>
      <c r="J60" s="87"/>
      <c r="K60" s="86">
        <f>D60*E60</f>
        <v>6</v>
      </c>
      <c r="L60" s="84">
        <f>F60*K60</f>
        <v>768</v>
      </c>
      <c r="M60"/>
      <c r="N60"/>
      <c r="O60"/>
      <c r="P60"/>
      <c r="Q60"/>
      <c r="W60" s="177" t="str">
        <f t="shared" si="49"/>
        <v xml:space="preserve"> </v>
      </c>
      <c r="X60" s="177" t="str">
        <f t="shared" si="50"/>
        <v xml:space="preserve"> </v>
      </c>
      <c r="Y60" s="177" t="str">
        <f t="shared" si="51"/>
        <v xml:space="preserve"> </v>
      </c>
      <c r="Z60" s="177">
        <f t="shared" si="52"/>
        <v>6</v>
      </c>
      <c r="AA60" s="177" t="str">
        <f t="shared" si="53"/>
        <v xml:space="preserve"> </v>
      </c>
    </row>
    <row r="61" spans="1:27" ht="12.75" customHeight="1">
      <c r="A61" s="44"/>
      <c r="B61" s="179" t="s">
        <v>91</v>
      </c>
      <c r="C61" s="46">
        <v>0.85</v>
      </c>
      <c r="D61" s="52">
        <v>3</v>
      </c>
      <c r="E61" s="47">
        <v>4</v>
      </c>
      <c r="F61" s="47">
        <f>Max!$B$4*C61</f>
        <v>136</v>
      </c>
      <c r="G61" s="86"/>
      <c r="H61" s="87"/>
      <c r="I61" s="86"/>
      <c r="J61" s="87"/>
      <c r="K61" s="86">
        <f>D61*E61</f>
        <v>12</v>
      </c>
      <c r="L61" s="84">
        <f>F61*K61</f>
        <v>1632</v>
      </c>
      <c r="M61"/>
      <c r="N61"/>
      <c r="O61"/>
      <c r="P61"/>
      <c r="Q61"/>
      <c r="W61" s="177" t="str">
        <f t="shared" si="49"/>
        <v xml:space="preserve"> </v>
      </c>
      <c r="X61" s="177" t="str">
        <f t="shared" si="50"/>
        <v xml:space="preserve"> </v>
      </c>
      <c r="Y61" s="177" t="str">
        <f t="shared" si="51"/>
        <v xml:space="preserve"> </v>
      </c>
      <c r="Z61" s="177">
        <f t="shared" si="52"/>
        <v>12</v>
      </c>
      <c r="AA61" s="177" t="str">
        <f t="shared" si="53"/>
        <v xml:space="preserve"> </v>
      </c>
    </row>
    <row r="62" spans="1:27" ht="12.75" customHeight="1">
      <c r="A62" s="51">
        <v>2</v>
      </c>
      <c r="B62" s="54" t="s">
        <v>92</v>
      </c>
      <c r="C62" s="37"/>
      <c r="D62" s="38">
        <v>3</v>
      </c>
      <c r="E62" s="39">
        <v>5</v>
      </c>
      <c r="F62" s="39"/>
      <c r="G62" s="86"/>
      <c r="H62" s="87"/>
      <c r="I62" s="86"/>
      <c r="J62" s="87"/>
      <c r="K62" s="86"/>
      <c r="M62"/>
      <c r="N62"/>
      <c r="O62"/>
      <c r="P62"/>
      <c r="Q62"/>
    </row>
    <row r="63" spans="1:27" ht="12.75" customHeight="1">
      <c r="A63" s="51">
        <v>3</v>
      </c>
      <c r="B63" s="54" t="s">
        <v>74</v>
      </c>
      <c r="C63" s="37"/>
      <c r="D63" s="38">
        <v>6</v>
      </c>
      <c r="E63" s="39">
        <v>4</v>
      </c>
      <c r="F63" s="39"/>
      <c r="G63" s="86"/>
      <c r="H63" s="87"/>
      <c r="I63" s="86"/>
      <c r="J63" s="87"/>
      <c r="K63" s="86"/>
      <c r="M63"/>
      <c r="N63"/>
      <c r="O63"/>
      <c r="P63"/>
      <c r="Q63"/>
    </row>
    <row r="64" spans="1:27" ht="12.75" customHeight="1">
      <c r="A64" s="51">
        <v>4</v>
      </c>
      <c r="B64" s="54" t="s">
        <v>89</v>
      </c>
      <c r="C64" s="37"/>
      <c r="D64" s="38">
        <v>6</v>
      </c>
      <c r="E64" s="39">
        <v>5</v>
      </c>
      <c r="F64" s="39"/>
      <c r="G64" s="86"/>
      <c r="H64" s="87"/>
      <c r="I64" s="86"/>
      <c r="J64" s="87"/>
      <c r="K64" s="86"/>
      <c r="M64"/>
      <c r="N64"/>
      <c r="O64"/>
      <c r="P64"/>
      <c r="Q64"/>
    </row>
    <row r="65" spans="1:27" ht="12.75" customHeight="1">
      <c r="A65" s="51">
        <v>5</v>
      </c>
      <c r="B65" s="54" t="s">
        <v>69</v>
      </c>
      <c r="C65" s="37"/>
      <c r="D65" s="38">
        <v>8</v>
      </c>
      <c r="E65" s="39">
        <v>4</v>
      </c>
      <c r="F65" s="39"/>
      <c r="G65" s="86"/>
      <c r="H65" s="87"/>
      <c r="I65" s="86"/>
      <c r="J65" s="87"/>
      <c r="K65" s="86"/>
      <c r="M65"/>
      <c r="N65"/>
      <c r="O65"/>
      <c r="P65"/>
      <c r="Q65"/>
    </row>
    <row r="66" spans="1:27" s="157" customFormat="1" ht="12.75" customHeight="1">
      <c r="B66" s="158"/>
      <c r="C66" s="159"/>
      <c r="D66" s="160"/>
      <c r="E66" s="160"/>
      <c r="F66" s="160"/>
      <c r="G66" s="161">
        <f t="shared" ref="G66:AA66" si="54">SUM(G7:G65)</f>
        <v>59</v>
      </c>
      <c r="H66" s="162">
        <f t="shared" si="54"/>
        <v>7840</v>
      </c>
      <c r="I66" s="161">
        <f t="shared" si="54"/>
        <v>103</v>
      </c>
      <c r="J66" s="162">
        <f t="shared" si="54"/>
        <v>6103</v>
      </c>
      <c r="K66" s="161">
        <f t="shared" si="54"/>
        <v>59</v>
      </c>
      <c r="L66" s="163">
        <f t="shared" si="54"/>
        <v>7064</v>
      </c>
      <c r="M66" s="157">
        <f t="shared" si="54"/>
        <v>10</v>
      </c>
      <c r="N66" s="157">
        <f t="shared" si="54"/>
        <v>9</v>
      </c>
      <c r="O66" s="157">
        <f t="shared" si="54"/>
        <v>32</v>
      </c>
      <c r="P66" s="157">
        <f t="shared" si="54"/>
        <v>8</v>
      </c>
      <c r="Q66" s="157">
        <f t="shared" si="54"/>
        <v>0</v>
      </c>
      <c r="R66">
        <f t="shared" si="54"/>
        <v>17</v>
      </c>
      <c r="S66">
        <f t="shared" si="54"/>
        <v>18</v>
      </c>
      <c r="T66">
        <f t="shared" si="54"/>
        <v>36</v>
      </c>
      <c r="U66">
        <f t="shared" si="54"/>
        <v>32</v>
      </c>
      <c r="V66">
        <f t="shared" si="54"/>
        <v>0</v>
      </c>
      <c r="W66" s="164">
        <f t="shared" si="54"/>
        <v>3</v>
      </c>
      <c r="X66" s="164">
        <f t="shared" si="54"/>
        <v>9</v>
      </c>
      <c r="Y66" s="164">
        <f t="shared" si="54"/>
        <v>14</v>
      </c>
      <c r="Z66" s="164">
        <f t="shared" si="54"/>
        <v>33</v>
      </c>
      <c r="AA66" s="164">
        <f t="shared" si="54"/>
        <v>0</v>
      </c>
    </row>
    <row r="67" spans="1:27" ht="12.75" customHeight="1">
      <c r="A67" s="11" t="s">
        <v>19</v>
      </c>
      <c r="B67" s="11"/>
      <c r="C67" s="24"/>
      <c r="D67" s="17"/>
      <c r="E67" s="17"/>
      <c r="F67" s="17"/>
      <c r="G67" s="86"/>
      <c r="H67" s="87"/>
      <c r="I67" s="86"/>
      <c r="J67" s="87"/>
      <c r="K67" s="86"/>
      <c r="M67"/>
      <c r="N67"/>
      <c r="O67"/>
      <c r="P67"/>
      <c r="Q67"/>
    </row>
    <row r="68" spans="1:27" ht="12.75" customHeight="1">
      <c r="A68" s="11" t="s">
        <v>11</v>
      </c>
      <c r="C68" s="25" t="s">
        <v>12</v>
      </c>
      <c r="D68" s="16" t="s">
        <v>13</v>
      </c>
      <c r="E68" s="16" t="s">
        <v>14</v>
      </c>
      <c r="F68" s="16" t="s">
        <v>15</v>
      </c>
      <c r="G68" s="86"/>
      <c r="H68" s="87"/>
      <c r="I68" s="86"/>
      <c r="J68" s="87"/>
      <c r="K68" s="86"/>
      <c r="M68"/>
      <c r="N68"/>
      <c r="O68"/>
      <c r="P68"/>
      <c r="Q68"/>
    </row>
    <row r="69" spans="1:27" ht="12.75" customHeight="1">
      <c r="A69" s="26">
        <v>1</v>
      </c>
      <c r="B69" s="27" t="s">
        <v>16</v>
      </c>
      <c r="C69" s="28">
        <v>0.5</v>
      </c>
      <c r="D69" s="30">
        <v>5</v>
      </c>
      <c r="E69" s="29">
        <v>1</v>
      </c>
      <c r="F69" s="29">
        <f>Max!$B$3*C69</f>
        <v>42.5</v>
      </c>
      <c r="G69" s="86"/>
      <c r="H69" s="87"/>
      <c r="I69" s="86">
        <f>D69*E69</f>
        <v>5</v>
      </c>
      <c r="J69" s="87">
        <f>F69*I69</f>
        <v>212.5</v>
      </c>
      <c r="K69" s="86"/>
      <c r="M69"/>
      <c r="N69"/>
      <c r="O69"/>
      <c r="P69"/>
      <c r="Q69"/>
      <c r="R69" s="176">
        <f t="shared" ref="R69:R72" si="55">IF(ISNUMBER(SEARCH("bench",$B69)),IF($C69&gt;=0.5,IF($C69&lt;0.6,$D69*$E69," ")," ")," ")</f>
        <v>5</v>
      </c>
      <c r="S69" s="176" t="str">
        <f t="shared" ref="S69:S72" si="56">IF(ISNUMBER(SEARCH("bench",$B69)),IF($C69&gt;=0.6,IF($C69&lt;0.7,$D69*$E69," ")," ")," ")</f>
        <v xml:space="preserve"> </v>
      </c>
      <c r="T69" s="176" t="str">
        <f t="shared" ref="T69:T72" si="57">IF(ISNUMBER(SEARCH("bench",$B69)),IF($C69&gt;=0.7,IF($C69&lt;0.8,$D69*$E69," ")," ")," ")</f>
        <v xml:space="preserve"> </v>
      </c>
      <c r="U69" s="176" t="str">
        <f t="shared" ref="U69:U72" si="58">IF(ISNUMBER(SEARCH("bench",$B69)),IF($C69&gt;=0.8,IF($C69&lt;0.9,$D69*$E69," ")," ")," ")</f>
        <v xml:space="preserve"> </v>
      </c>
      <c r="V69" s="176" t="str">
        <f t="shared" ref="V69:V72" si="59">IF(ISNUMBER(SEARCH("bench",$B69)),IF($C69&gt;=0.9,$D69*$E69," ")," ")</f>
        <v xml:space="preserve"> </v>
      </c>
    </row>
    <row r="70" spans="1:27" ht="12.75" customHeight="1">
      <c r="A70" s="26"/>
      <c r="B70" s="174" t="s">
        <v>16</v>
      </c>
      <c r="C70" s="28">
        <v>0.6</v>
      </c>
      <c r="D70" s="30">
        <v>4</v>
      </c>
      <c r="E70" s="29">
        <v>1</v>
      </c>
      <c r="F70" s="29">
        <f>Max!$B$3*C70</f>
        <v>51</v>
      </c>
      <c r="G70" s="86"/>
      <c r="H70" s="87"/>
      <c r="I70" s="86">
        <f>D70*E70</f>
        <v>4</v>
      </c>
      <c r="J70" s="87">
        <f>F70*I70</f>
        <v>204</v>
      </c>
      <c r="K70" s="86"/>
      <c r="M70"/>
      <c r="N70"/>
      <c r="O70"/>
      <c r="P70"/>
      <c r="Q70"/>
      <c r="R70" s="176" t="str">
        <f t="shared" si="55"/>
        <v xml:space="preserve"> </v>
      </c>
      <c r="S70" s="176">
        <f t="shared" si="56"/>
        <v>4</v>
      </c>
      <c r="T70" s="176" t="str">
        <f t="shared" si="57"/>
        <v xml:space="preserve"> </v>
      </c>
      <c r="U70" s="176" t="str">
        <f t="shared" si="58"/>
        <v xml:space="preserve"> </v>
      </c>
      <c r="V70" s="176" t="str">
        <f t="shared" si="59"/>
        <v xml:space="preserve"> </v>
      </c>
    </row>
    <row r="71" spans="1:27" ht="12.75" customHeight="1">
      <c r="A71" s="26"/>
      <c r="B71" s="174" t="s">
        <v>16</v>
      </c>
      <c r="C71" s="28">
        <v>0.7</v>
      </c>
      <c r="D71" s="30">
        <v>3</v>
      </c>
      <c r="E71" s="29">
        <v>1</v>
      </c>
      <c r="F71" s="29">
        <f>Max!$B$3*C71</f>
        <v>59.499999999999993</v>
      </c>
      <c r="G71" s="86"/>
      <c r="H71" s="87"/>
      <c r="I71" s="86">
        <f>D71*E71</f>
        <v>3</v>
      </c>
      <c r="J71" s="87">
        <f>F71*I71</f>
        <v>178.49999999999997</v>
      </c>
      <c r="K71" s="86"/>
      <c r="M71"/>
      <c r="N71"/>
      <c r="O71"/>
      <c r="P71"/>
      <c r="Q71"/>
      <c r="R71" s="176" t="str">
        <f t="shared" si="55"/>
        <v xml:space="preserve"> </v>
      </c>
      <c r="S71" s="176" t="str">
        <f t="shared" si="56"/>
        <v xml:space="preserve"> </v>
      </c>
      <c r="T71" s="176">
        <f t="shared" si="57"/>
        <v>3</v>
      </c>
      <c r="U71" s="176" t="str">
        <f t="shared" si="58"/>
        <v xml:space="preserve"> </v>
      </c>
      <c r="V71" s="176" t="str">
        <f t="shared" si="59"/>
        <v xml:space="preserve"> </v>
      </c>
    </row>
    <row r="72" spans="1:27" ht="12.75" customHeight="1">
      <c r="A72" s="26"/>
      <c r="B72" s="174" t="s">
        <v>16</v>
      </c>
      <c r="C72" s="28">
        <v>0.8</v>
      </c>
      <c r="D72" s="30">
        <v>2</v>
      </c>
      <c r="E72" s="29">
        <v>4</v>
      </c>
      <c r="F72" s="29">
        <f>Max!$B$3*C72</f>
        <v>68</v>
      </c>
      <c r="G72" s="86"/>
      <c r="H72" s="87"/>
      <c r="I72" s="86">
        <f>D72*E72</f>
        <v>8</v>
      </c>
      <c r="J72" s="87">
        <f>F72*I72</f>
        <v>544</v>
      </c>
      <c r="K72" s="86"/>
      <c r="M72"/>
      <c r="N72"/>
      <c r="O72"/>
      <c r="P72"/>
      <c r="Q72"/>
      <c r="R72" s="176" t="str">
        <f t="shared" si="55"/>
        <v xml:space="preserve"> </v>
      </c>
      <c r="S72" s="176" t="str">
        <f t="shared" si="56"/>
        <v xml:space="preserve"> </v>
      </c>
      <c r="T72" s="176" t="str">
        <f t="shared" si="57"/>
        <v xml:space="preserve"> </v>
      </c>
      <c r="U72" s="176">
        <f t="shared" si="58"/>
        <v>8</v>
      </c>
      <c r="V72" s="176" t="str">
        <f t="shared" si="59"/>
        <v xml:space="preserve"> </v>
      </c>
    </row>
    <row r="73" spans="1:27" ht="12.75" customHeight="1">
      <c r="A73" s="31">
        <v>2</v>
      </c>
      <c r="B73" s="32" t="s">
        <v>2</v>
      </c>
      <c r="C73" s="33">
        <v>0.5</v>
      </c>
      <c r="D73" s="34">
        <v>5</v>
      </c>
      <c r="E73" s="35">
        <v>1</v>
      </c>
      <c r="F73" s="35">
        <f>Max!$B$2*C73</f>
        <v>100</v>
      </c>
      <c r="G73" s="86">
        <f>D73*E73</f>
        <v>5</v>
      </c>
      <c r="H73" s="87">
        <f>F73*G73</f>
        <v>500</v>
      </c>
      <c r="I73" s="86"/>
      <c r="J73" s="87"/>
      <c r="K73" s="86"/>
      <c r="M73" s="175">
        <f>IF(ISNUMBER(SEARCH("squat",$B73)),IF($C73&gt;=0.5,IF($C73&lt;0.6,$D73*$E73," ")," ")," ")</f>
        <v>5</v>
      </c>
      <c r="N73" s="175" t="str">
        <f>IF(ISNUMBER(SEARCH("squat",$B73)),IF($C73&gt;=0.6,IF($C73&lt;0.7,$D73*$E73," ")," ")," ")</f>
        <v xml:space="preserve"> </v>
      </c>
      <c r="O73" s="175" t="str">
        <f>IF(ISNUMBER(SEARCH("squat",$B73)),IF($C73&gt;=0.7,IF($C73&lt;0.8,$D73*$E73," ")," ")," ")</f>
        <v xml:space="preserve"> </v>
      </c>
      <c r="P73" s="175" t="str">
        <f>IF(ISNUMBER(SEARCH("squat",$B73)),IF($C73&gt;=0.8,IF($C73&lt;0.9,$D73*$E73," ")," ")," ")</f>
        <v xml:space="preserve"> </v>
      </c>
      <c r="Q73" s="175" t="str">
        <f>IF(ISNUMBER(SEARCH("squat",$B73)),IF($C73&gt;=0.9,$D73*$E73," ")," ")</f>
        <v xml:space="preserve"> </v>
      </c>
    </row>
    <row r="74" spans="1:27" ht="12.75" customHeight="1">
      <c r="A74" s="31"/>
      <c r="B74" s="173" t="s">
        <v>2</v>
      </c>
      <c r="C74" s="33">
        <v>0.6</v>
      </c>
      <c r="D74" s="34">
        <v>4</v>
      </c>
      <c r="E74" s="35">
        <v>1</v>
      </c>
      <c r="F74" s="35">
        <f>Max!$B$2*C74</f>
        <v>120</v>
      </c>
      <c r="G74" s="86">
        <f>D74*E74</f>
        <v>4</v>
      </c>
      <c r="H74" s="87">
        <f>F74*G74</f>
        <v>480</v>
      </c>
      <c r="I74" s="86"/>
      <c r="J74" s="87"/>
      <c r="K74" s="86"/>
      <c r="M74" s="175" t="str">
        <f t="shared" ref="M74:M76" si="60">IF(ISNUMBER(SEARCH("squat",$B74)),IF($C74&gt;=0.5,IF($C74&lt;0.6,$D74*$E74," ")," ")," ")</f>
        <v xml:space="preserve"> </v>
      </c>
      <c r="N74" s="175">
        <f t="shared" ref="N74:N76" si="61">IF(ISNUMBER(SEARCH("squat",$B74)),IF($C74&gt;=0.6,IF($C74&lt;0.7,$D74*$E74," ")," ")," ")</f>
        <v>4</v>
      </c>
      <c r="O74" s="175" t="str">
        <f t="shared" ref="O74:O76" si="62">IF(ISNUMBER(SEARCH("squat",$B74)),IF($C74&gt;=0.7,IF($C74&lt;0.8,$D74*$E74," ")," ")," ")</f>
        <v xml:space="preserve"> </v>
      </c>
      <c r="P74" s="175" t="str">
        <f t="shared" ref="P74:P76" si="63">IF(ISNUMBER(SEARCH("squat",$B74)),IF($C74&gt;=0.8,IF($C74&lt;0.9,$D74*$E74," ")," ")," ")</f>
        <v xml:space="preserve"> </v>
      </c>
      <c r="Q74" s="175" t="str">
        <f t="shared" ref="Q74:Q76" si="64">IF(ISNUMBER(SEARCH("squat",$B74)),IF($C74&gt;=0.9,$D74*$E74," ")," ")</f>
        <v xml:space="preserve"> </v>
      </c>
    </row>
    <row r="75" spans="1:27" ht="12.75" customHeight="1">
      <c r="A75" s="31"/>
      <c r="B75" s="173" t="s">
        <v>2</v>
      </c>
      <c r="C75" s="33">
        <v>0.7</v>
      </c>
      <c r="D75" s="34">
        <v>3</v>
      </c>
      <c r="E75" s="35">
        <v>1</v>
      </c>
      <c r="F75" s="35">
        <f>Max!$B$2*C75</f>
        <v>140</v>
      </c>
      <c r="G75" s="86">
        <f>D75*E75</f>
        <v>3</v>
      </c>
      <c r="H75" s="87">
        <f>F75*G75</f>
        <v>420</v>
      </c>
      <c r="I75" s="86"/>
      <c r="J75" s="87"/>
      <c r="K75" s="86"/>
      <c r="M75" s="175" t="str">
        <f t="shared" si="60"/>
        <v xml:space="preserve"> </v>
      </c>
      <c r="N75" s="175" t="str">
        <f t="shared" si="61"/>
        <v xml:space="preserve"> </v>
      </c>
      <c r="O75" s="175">
        <f t="shared" si="62"/>
        <v>3</v>
      </c>
      <c r="P75" s="175" t="str">
        <f t="shared" si="63"/>
        <v xml:space="preserve"> </v>
      </c>
      <c r="Q75" s="175" t="str">
        <f t="shared" si="64"/>
        <v xml:space="preserve"> </v>
      </c>
    </row>
    <row r="76" spans="1:27" ht="12.75" customHeight="1">
      <c r="A76" s="31"/>
      <c r="B76" s="173" t="s">
        <v>2</v>
      </c>
      <c r="C76" s="33">
        <v>0.8</v>
      </c>
      <c r="D76" s="34">
        <v>2</v>
      </c>
      <c r="E76" s="35">
        <v>4</v>
      </c>
      <c r="F76" s="35">
        <f>Max!$B$2*C76</f>
        <v>160</v>
      </c>
      <c r="G76" s="86">
        <f>D76*E76</f>
        <v>8</v>
      </c>
      <c r="H76" s="87">
        <f>F76*G76</f>
        <v>1280</v>
      </c>
      <c r="I76" s="86"/>
      <c r="J76" s="87"/>
      <c r="K76" s="86"/>
      <c r="M76" s="175" t="str">
        <f t="shared" si="60"/>
        <v xml:space="preserve"> </v>
      </c>
      <c r="N76" s="175" t="str">
        <f t="shared" si="61"/>
        <v xml:space="preserve"> </v>
      </c>
      <c r="O76" s="175" t="str">
        <f t="shared" si="62"/>
        <v xml:space="preserve"> </v>
      </c>
      <c r="P76" s="175">
        <f t="shared" si="63"/>
        <v>8</v>
      </c>
      <c r="Q76" s="175" t="str">
        <f t="shared" si="64"/>
        <v xml:space="preserve"> </v>
      </c>
    </row>
    <row r="77" spans="1:27" ht="12.75" customHeight="1">
      <c r="A77" s="26">
        <v>3</v>
      </c>
      <c r="B77" s="27" t="s">
        <v>93</v>
      </c>
      <c r="C77" s="28">
        <v>0.5</v>
      </c>
      <c r="D77" s="30">
        <v>3</v>
      </c>
      <c r="E77" s="29">
        <v>1</v>
      </c>
      <c r="F77" s="29">
        <f>Max!$B$3*C77</f>
        <v>42.5</v>
      </c>
      <c r="G77" s="86"/>
      <c r="H77" s="87"/>
      <c r="I77" s="86">
        <f>D77*E77</f>
        <v>3</v>
      </c>
      <c r="J77" s="87">
        <f>F77*I77</f>
        <v>127.5</v>
      </c>
      <c r="K77" s="86"/>
      <c r="M77"/>
      <c r="N77"/>
      <c r="O77"/>
      <c r="P77"/>
      <c r="Q77"/>
      <c r="R77" s="176">
        <f t="shared" ref="R77:R80" si="65">IF(ISNUMBER(SEARCH("bench",$B77)),IF($C77&gt;=0.5,IF($C77&lt;0.6,$D77*$E77," ")," ")," ")</f>
        <v>3</v>
      </c>
      <c r="S77" s="176" t="str">
        <f t="shared" ref="S77:S80" si="66">IF(ISNUMBER(SEARCH("bench",$B77)),IF($C77&gt;=0.6,IF($C77&lt;0.7,$D77*$E77," ")," ")," ")</f>
        <v xml:space="preserve"> </v>
      </c>
      <c r="T77" s="176" t="str">
        <f t="shared" ref="T77:T80" si="67">IF(ISNUMBER(SEARCH("bench",$B77)),IF($C77&gt;=0.7,IF($C77&lt;0.8,$D77*$E77," ")," ")," ")</f>
        <v xml:space="preserve"> </v>
      </c>
      <c r="U77" s="176" t="str">
        <f t="shared" ref="U77:U80" si="68">IF(ISNUMBER(SEARCH("bench",$B77)),IF($C77&gt;=0.8,IF($C77&lt;0.9,$D77*$E77," ")," ")," ")</f>
        <v xml:space="preserve"> </v>
      </c>
      <c r="V77" s="176" t="str">
        <f t="shared" ref="V77:V80" si="69">IF(ISNUMBER(SEARCH("bench",$B77)),IF($C77&gt;=0.9,$D77*$E77," ")," ")</f>
        <v xml:space="preserve"> </v>
      </c>
    </row>
    <row r="78" spans="1:27" ht="12.75" customHeight="1">
      <c r="A78" s="26"/>
      <c r="B78" s="174" t="s">
        <v>93</v>
      </c>
      <c r="C78" s="28">
        <v>0.6</v>
      </c>
      <c r="D78" s="30">
        <v>3</v>
      </c>
      <c r="E78" s="29">
        <v>1</v>
      </c>
      <c r="F78" s="29">
        <f>Max!$B$3*C78</f>
        <v>51</v>
      </c>
      <c r="G78" s="86"/>
      <c r="H78" s="87"/>
      <c r="I78" s="86">
        <f>D78*E78</f>
        <v>3</v>
      </c>
      <c r="J78" s="87">
        <f>F78*I78</f>
        <v>153</v>
      </c>
      <c r="K78" s="86"/>
      <c r="M78"/>
      <c r="N78"/>
      <c r="O78"/>
      <c r="P78"/>
      <c r="Q78"/>
      <c r="R78" s="176" t="str">
        <f t="shared" si="65"/>
        <v xml:space="preserve"> </v>
      </c>
      <c r="S78" s="176">
        <f t="shared" si="66"/>
        <v>3</v>
      </c>
      <c r="T78" s="176" t="str">
        <f t="shared" si="67"/>
        <v xml:space="preserve"> </v>
      </c>
      <c r="U78" s="176" t="str">
        <f t="shared" si="68"/>
        <v xml:space="preserve"> </v>
      </c>
      <c r="V78" s="176" t="str">
        <f t="shared" si="69"/>
        <v xml:space="preserve"> </v>
      </c>
    </row>
    <row r="79" spans="1:27" ht="12.75" customHeight="1">
      <c r="A79" s="26"/>
      <c r="B79" s="174" t="s">
        <v>93</v>
      </c>
      <c r="C79" s="28">
        <v>0.7</v>
      </c>
      <c r="D79" s="30">
        <v>3</v>
      </c>
      <c r="E79" s="29">
        <v>1</v>
      </c>
      <c r="F79" s="29">
        <f>Max!$B$3*C79</f>
        <v>59.499999999999993</v>
      </c>
      <c r="G79" s="86"/>
      <c r="H79" s="87"/>
      <c r="I79" s="86">
        <f>D79*E79</f>
        <v>3</v>
      </c>
      <c r="J79" s="87">
        <f>F79*I79</f>
        <v>178.49999999999997</v>
      </c>
      <c r="K79" s="86"/>
      <c r="M79"/>
      <c r="N79"/>
      <c r="O79"/>
      <c r="P79"/>
      <c r="Q79"/>
      <c r="R79" s="176" t="str">
        <f t="shared" si="65"/>
        <v xml:space="preserve"> </v>
      </c>
      <c r="S79" s="176" t="str">
        <f t="shared" si="66"/>
        <v xml:space="preserve"> </v>
      </c>
      <c r="T79" s="176">
        <f t="shared" si="67"/>
        <v>3</v>
      </c>
      <c r="U79" s="176" t="str">
        <f t="shared" si="68"/>
        <v xml:space="preserve"> </v>
      </c>
      <c r="V79" s="176" t="str">
        <f t="shared" si="69"/>
        <v xml:space="preserve"> </v>
      </c>
    </row>
    <row r="80" spans="1:27" ht="12.75" customHeight="1">
      <c r="A80" s="26"/>
      <c r="B80" s="174" t="s">
        <v>93</v>
      </c>
      <c r="C80" s="28">
        <v>0.75</v>
      </c>
      <c r="D80" s="30">
        <v>2</v>
      </c>
      <c r="E80" s="29">
        <v>4</v>
      </c>
      <c r="F80" s="29">
        <f>Max!$B$3*C80</f>
        <v>63.75</v>
      </c>
      <c r="G80" s="86"/>
      <c r="H80" s="87"/>
      <c r="I80" s="86">
        <f>D80*E80</f>
        <v>8</v>
      </c>
      <c r="J80" s="87">
        <f>F80*I80</f>
        <v>510</v>
      </c>
      <c r="K80" s="86"/>
      <c r="M80"/>
      <c r="N80"/>
      <c r="O80"/>
      <c r="P80"/>
      <c r="Q80"/>
      <c r="R80" s="176" t="str">
        <f t="shared" si="65"/>
        <v xml:space="preserve"> </v>
      </c>
      <c r="S80" s="176" t="str">
        <f t="shared" si="66"/>
        <v xml:space="preserve"> </v>
      </c>
      <c r="T80" s="176">
        <f t="shared" si="67"/>
        <v>8</v>
      </c>
      <c r="U80" s="176" t="str">
        <f t="shared" si="68"/>
        <v xml:space="preserve"> </v>
      </c>
      <c r="V80" s="176" t="str">
        <f t="shared" si="69"/>
        <v xml:space="preserve"> </v>
      </c>
    </row>
    <row r="81" spans="1:27" ht="12.75" customHeight="1">
      <c r="A81" s="51">
        <v>4</v>
      </c>
      <c r="B81" s="54" t="s">
        <v>87</v>
      </c>
      <c r="C81" s="37"/>
      <c r="D81" s="39">
        <v>8</v>
      </c>
      <c r="E81" s="39">
        <v>5</v>
      </c>
      <c r="F81" s="39"/>
      <c r="G81" s="86"/>
      <c r="H81" s="87"/>
      <c r="I81" s="86"/>
      <c r="J81" s="87"/>
      <c r="K81" s="86"/>
      <c r="M81"/>
      <c r="N81"/>
      <c r="O81"/>
      <c r="P81"/>
      <c r="Q81"/>
    </row>
    <row r="82" spans="1:27" ht="12.75" customHeight="1">
      <c r="A82" s="40">
        <v>5</v>
      </c>
      <c r="B82" s="41" t="s">
        <v>34</v>
      </c>
      <c r="C82" s="42"/>
      <c r="D82" s="55">
        <v>5</v>
      </c>
      <c r="E82" s="43">
        <v>5</v>
      </c>
      <c r="F82" s="43"/>
      <c r="G82" s="86"/>
      <c r="H82" s="87"/>
      <c r="I82" s="86"/>
      <c r="J82" s="87"/>
      <c r="K82" s="86"/>
      <c r="M82"/>
      <c r="N82"/>
      <c r="O82"/>
      <c r="P82"/>
      <c r="Q82"/>
    </row>
    <row r="83" spans="1:27" ht="12.75" customHeight="1">
      <c r="C83" s="24"/>
      <c r="D83" s="17"/>
      <c r="E83" s="17"/>
      <c r="F83" s="17"/>
      <c r="G83" s="86"/>
      <c r="H83" s="87"/>
      <c r="I83" s="86"/>
      <c r="J83" s="87"/>
      <c r="K83" s="86"/>
      <c r="M83"/>
      <c r="N83"/>
      <c r="O83"/>
      <c r="P83"/>
      <c r="Q83"/>
    </row>
    <row r="84" spans="1:27" ht="12.75" customHeight="1">
      <c r="A84" s="11" t="s">
        <v>17</v>
      </c>
      <c r="C84" s="25" t="s">
        <v>12</v>
      </c>
      <c r="D84" s="16" t="s">
        <v>13</v>
      </c>
      <c r="E84" s="16" t="s">
        <v>14</v>
      </c>
      <c r="F84" s="16" t="s">
        <v>15</v>
      </c>
      <c r="G84" s="86"/>
      <c r="H84" s="87"/>
      <c r="I84" s="86"/>
      <c r="J84" s="87"/>
      <c r="K84" s="86"/>
      <c r="M84"/>
      <c r="N84"/>
      <c r="O84"/>
      <c r="P84"/>
      <c r="Q84"/>
    </row>
    <row r="85" spans="1:27" ht="12.75" customHeight="1">
      <c r="A85" s="44">
        <v>1</v>
      </c>
      <c r="B85" s="45" t="s">
        <v>36</v>
      </c>
      <c r="C85" s="46">
        <v>0.5</v>
      </c>
      <c r="D85" s="52">
        <v>3</v>
      </c>
      <c r="E85" s="47">
        <v>1</v>
      </c>
      <c r="F85" s="47">
        <f>Max!$B$4*C85</f>
        <v>80</v>
      </c>
      <c r="G85" s="86"/>
      <c r="H85" s="87"/>
      <c r="I85" s="86"/>
      <c r="J85" s="87"/>
      <c r="K85" s="86">
        <f>D85*E85</f>
        <v>3</v>
      </c>
      <c r="L85" s="84">
        <f>F85*K85</f>
        <v>240</v>
      </c>
      <c r="M85"/>
      <c r="N85"/>
      <c r="O85"/>
      <c r="P85"/>
      <c r="Q85"/>
      <c r="W85" s="177">
        <f>IF(ISNUMBER(SEARCH("deadlift",$B85)),IF($C85&gt;=0.5,IF($C85&lt;0.6,$D85*$E85," ")," ")," ")</f>
        <v>3</v>
      </c>
      <c r="X85" s="177" t="str">
        <f>IF(ISNUMBER(SEARCH("deadlift",$B85)),IF($C85&gt;=0.6,IF($C85&lt;0.7,$D85*$E85," ")," ")," ")</f>
        <v xml:space="preserve"> </v>
      </c>
      <c r="Y85" s="177" t="str">
        <f>IF(ISNUMBER(SEARCH("deadlift",$B85)),IF($C85&gt;=0.7,IF($C85&lt;0.8,$D85*$E85," ")," ")," ")</f>
        <v xml:space="preserve"> </v>
      </c>
      <c r="Z85" s="177" t="str">
        <f>IF(ISNUMBER(SEARCH("deadlift",$B85)),IF($C85&gt;=0.8,IF($C85&lt;0.9,$D85*$E85," ")," ")," ")</f>
        <v xml:space="preserve"> </v>
      </c>
      <c r="AA85" s="177" t="str">
        <f>IF(ISNUMBER(SEARCH("deadlift",$B85)),IF($C85&gt;=0.9,$D85*$E85," ")," ")</f>
        <v xml:space="preserve"> </v>
      </c>
    </row>
    <row r="86" spans="1:27" ht="12.75" customHeight="1">
      <c r="A86" s="44"/>
      <c r="B86" s="179" t="s">
        <v>36</v>
      </c>
      <c r="C86" s="46">
        <v>0.6</v>
      </c>
      <c r="D86" s="52">
        <v>3</v>
      </c>
      <c r="E86" s="47">
        <v>1</v>
      </c>
      <c r="F86" s="47">
        <f>Max!$B$4*C86</f>
        <v>96</v>
      </c>
      <c r="G86" s="86"/>
      <c r="H86" s="87"/>
      <c r="I86" s="86"/>
      <c r="J86" s="87"/>
      <c r="K86" s="86">
        <f>D86*E86</f>
        <v>3</v>
      </c>
      <c r="L86" s="84">
        <f>F86*K86</f>
        <v>288</v>
      </c>
      <c r="M86"/>
      <c r="N86"/>
      <c r="O86"/>
      <c r="P86"/>
      <c r="Q86"/>
      <c r="W86" s="177" t="str">
        <f t="shared" ref="W86:W87" si="70">IF(ISNUMBER(SEARCH("deadlift",$B86)),IF($C86&gt;=0.5,IF($C86&lt;0.6,$D86*$E86," ")," ")," ")</f>
        <v xml:space="preserve"> </v>
      </c>
      <c r="X86" s="177">
        <f t="shared" ref="X86:X87" si="71">IF(ISNUMBER(SEARCH("deadlift",$B86)),IF($C86&gt;=0.6,IF($C86&lt;0.7,$D86*$E86," ")," ")," ")</f>
        <v>3</v>
      </c>
      <c r="Y86" s="177" t="str">
        <f t="shared" ref="Y86:Y87" si="72">IF(ISNUMBER(SEARCH("deadlift",$B86)),IF($C86&gt;=0.7,IF($C86&lt;0.8,$D86*$E86," ")," ")," ")</f>
        <v xml:space="preserve"> </v>
      </c>
      <c r="Z86" s="177" t="str">
        <f t="shared" ref="Z86:Z87" si="73">IF(ISNUMBER(SEARCH("deadlift",$B86)),IF($C86&gt;=0.8,IF($C86&lt;0.9,$D86*$E86," ")," ")," ")</f>
        <v xml:space="preserve"> </v>
      </c>
      <c r="AA86" s="177" t="str">
        <f t="shared" ref="AA86:AA87" si="74">IF(ISNUMBER(SEARCH("deadlift",$B86)),IF($C86&gt;=0.9,$D86*$E86," ")," ")</f>
        <v xml:space="preserve"> </v>
      </c>
    </row>
    <row r="87" spans="1:27" ht="12.75" customHeight="1">
      <c r="A87" s="44"/>
      <c r="B87" s="179" t="s">
        <v>36</v>
      </c>
      <c r="C87" s="46">
        <v>0.7</v>
      </c>
      <c r="D87" s="52">
        <v>2</v>
      </c>
      <c r="E87" s="47">
        <v>4</v>
      </c>
      <c r="F87" s="47">
        <f>Max!$B$4*C87</f>
        <v>112</v>
      </c>
      <c r="G87" s="86"/>
      <c r="H87" s="87"/>
      <c r="I87" s="86"/>
      <c r="J87" s="87"/>
      <c r="K87" s="86">
        <f>D87*E87</f>
        <v>8</v>
      </c>
      <c r="L87" s="84">
        <f>F87*K87</f>
        <v>896</v>
      </c>
      <c r="M87"/>
      <c r="N87"/>
      <c r="O87"/>
      <c r="P87"/>
      <c r="Q87"/>
      <c r="W87" s="177" t="str">
        <f t="shared" si="70"/>
        <v xml:space="preserve"> </v>
      </c>
      <c r="X87" s="177" t="str">
        <f t="shared" si="71"/>
        <v xml:space="preserve"> </v>
      </c>
      <c r="Y87" s="177">
        <f t="shared" si="72"/>
        <v>8</v>
      </c>
      <c r="Z87" s="177" t="str">
        <f t="shared" si="73"/>
        <v xml:space="preserve"> </v>
      </c>
      <c r="AA87" s="177" t="str">
        <f t="shared" si="74"/>
        <v xml:space="preserve"> </v>
      </c>
    </row>
    <row r="88" spans="1:27" ht="12.75" customHeight="1">
      <c r="A88" s="26">
        <v>2</v>
      </c>
      <c r="B88" s="27" t="s">
        <v>86</v>
      </c>
      <c r="C88" s="28">
        <v>0.55000000000000004</v>
      </c>
      <c r="D88" s="30">
        <v>5</v>
      </c>
      <c r="E88" s="29">
        <v>1</v>
      </c>
      <c r="F88" s="29">
        <f>Max!$B$3*C88</f>
        <v>46.750000000000007</v>
      </c>
      <c r="G88" s="86"/>
      <c r="H88" s="87"/>
      <c r="I88" s="86">
        <f t="shared" ref="I88:I92" si="75">D88*E88</f>
        <v>5</v>
      </c>
      <c r="J88" s="87">
        <f t="shared" ref="J88:J92" si="76">F88*I88</f>
        <v>233.75000000000003</v>
      </c>
      <c r="K88" s="86"/>
      <c r="M88"/>
      <c r="N88"/>
      <c r="O88"/>
      <c r="P88"/>
      <c r="Q88"/>
      <c r="R88" s="176">
        <f t="shared" ref="R88:R92" si="77">IF(ISNUMBER(SEARCH("bench",$B88)),IF($C88&gt;=0.5,IF($C88&lt;0.6,$D88*$E88," ")," ")," ")</f>
        <v>5</v>
      </c>
      <c r="S88" s="176" t="str">
        <f t="shared" ref="S88:S92" si="78">IF(ISNUMBER(SEARCH("bench",$B88)),IF($C88&gt;=0.6,IF($C88&lt;0.7,$D88*$E88," ")," ")," ")</f>
        <v xml:space="preserve"> </v>
      </c>
      <c r="T88" s="176" t="str">
        <f t="shared" ref="T88:T92" si="79">IF(ISNUMBER(SEARCH("bench",$B88)),IF($C88&gt;=0.7,IF($C88&lt;0.8,$D88*$E88," ")," ")," ")</f>
        <v xml:space="preserve"> </v>
      </c>
      <c r="U88" s="176" t="str">
        <f t="shared" ref="U88:U92" si="80">IF(ISNUMBER(SEARCH("bench",$B88)),IF($C88&gt;=0.8,IF($C88&lt;0.9,$D88*$E88," ")," ")," ")</f>
        <v xml:space="preserve"> </v>
      </c>
      <c r="V88" s="176" t="str">
        <f t="shared" ref="V88:V92" si="81">IF(ISNUMBER(SEARCH("bench",$B88)),IF($C88&gt;=0.9,$D88*$E88," ")," ")</f>
        <v xml:space="preserve"> </v>
      </c>
    </row>
    <row r="89" spans="1:27" ht="12.75" customHeight="1">
      <c r="A89" s="26"/>
      <c r="B89" s="174" t="s">
        <v>86</v>
      </c>
      <c r="C89" s="28">
        <v>0.65</v>
      </c>
      <c r="D89" s="30">
        <v>4</v>
      </c>
      <c r="E89" s="29">
        <v>1</v>
      </c>
      <c r="F89" s="29">
        <f>Max!$B$3*C89</f>
        <v>55.25</v>
      </c>
      <c r="G89" s="86"/>
      <c r="H89" s="87"/>
      <c r="I89" s="86">
        <f t="shared" si="75"/>
        <v>4</v>
      </c>
      <c r="J89" s="87">
        <f t="shared" si="76"/>
        <v>221</v>
      </c>
      <c r="K89" s="86"/>
      <c r="M89"/>
      <c r="N89"/>
      <c r="O89"/>
      <c r="P89"/>
      <c r="Q89"/>
      <c r="R89" s="176" t="str">
        <f t="shared" si="77"/>
        <v xml:space="preserve"> </v>
      </c>
      <c r="S89" s="176">
        <f t="shared" si="78"/>
        <v>4</v>
      </c>
      <c r="T89" s="176" t="str">
        <f t="shared" si="79"/>
        <v xml:space="preserve"> </v>
      </c>
      <c r="U89" s="176" t="str">
        <f t="shared" si="80"/>
        <v xml:space="preserve"> </v>
      </c>
      <c r="V89" s="176" t="str">
        <f t="shared" si="81"/>
        <v xml:space="preserve"> </v>
      </c>
    </row>
    <row r="90" spans="1:27" ht="12.75" customHeight="1">
      <c r="A90" s="26"/>
      <c r="B90" s="174" t="s">
        <v>86</v>
      </c>
      <c r="C90" s="28">
        <v>0.75</v>
      </c>
      <c r="D90" s="30">
        <v>4</v>
      </c>
      <c r="E90" s="29">
        <v>2</v>
      </c>
      <c r="F90" s="29">
        <f>Max!$B$3*C90</f>
        <v>63.75</v>
      </c>
      <c r="G90" s="86"/>
      <c r="H90" s="87"/>
      <c r="I90" s="86">
        <f t="shared" si="75"/>
        <v>8</v>
      </c>
      <c r="J90" s="87">
        <f t="shared" si="76"/>
        <v>510</v>
      </c>
      <c r="K90" s="86"/>
      <c r="M90"/>
      <c r="N90"/>
      <c r="O90"/>
      <c r="P90"/>
      <c r="Q90"/>
      <c r="R90" s="176" t="str">
        <f t="shared" si="77"/>
        <v xml:space="preserve"> </v>
      </c>
      <c r="S90" s="176" t="str">
        <f t="shared" si="78"/>
        <v xml:space="preserve"> </v>
      </c>
      <c r="T90" s="176">
        <f t="shared" si="79"/>
        <v>8</v>
      </c>
      <c r="U90" s="176" t="str">
        <f t="shared" si="80"/>
        <v xml:space="preserve"> </v>
      </c>
      <c r="V90" s="176" t="str">
        <f t="shared" si="81"/>
        <v xml:space="preserve"> </v>
      </c>
    </row>
    <row r="91" spans="1:27" ht="12.75" customHeight="1">
      <c r="A91" s="26"/>
      <c r="B91" s="174" t="s">
        <v>86</v>
      </c>
      <c r="C91" s="28">
        <v>0.85</v>
      </c>
      <c r="D91" s="30">
        <v>3</v>
      </c>
      <c r="E91" s="29">
        <v>2</v>
      </c>
      <c r="F91" s="29">
        <f>Max!$B$3*C91</f>
        <v>72.25</v>
      </c>
      <c r="G91" s="86"/>
      <c r="H91" s="87"/>
      <c r="I91" s="86">
        <f t="shared" si="75"/>
        <v>6</v>
      </c>
      <c r="J91" s="87">
        <f t="shared" si="76"/>
        <v>433.5</v>
      </c>
      <c r="K91" s="86"/>
      <c r="M91"/>
      <c r="N91"/>
      <c r="O91"/>
      <c r="P91"/>
      <c r="Q91"/>
      <c r="R91" s="176" t="str">
        <f t="shared" si="77"/>
        <v xml:space="preserve"> </v>
      </c>
      <c r="S91" s="176" t="str">
        <f t="shared" si="78"/>
        <v xml:space="preserve"> </v>
      </c>
      <c r="T91" s="176" t="str">
        <f t="shared" si="79"/>
        <v xml:space="preserve"> </v>
      </c>
      <c r="U91" s="176">
        <f t="shared" si="80"/>
        <v>6</v>
      </c>
      <c r="V91" s="176" t="str">
        <f t="shared" si="81"/>
        <v xml:space="preserve"> </v>
      </c>
    </row>
    <row r="92" spans="1:27" ht="12.75" customHeight="1">
      <c r="A92" s="26"/>
      <c r="B92" s="174" t="s">
        <v>86</v>
      </c>
      <c r="C92" s="28">
        <v>0.9</v>
      </c>
      <c r="D92" s="30">
        <v>2</v>
      </c>
      <c r="E92" s="29">
        <v>3</v>
      </c>
      <c r="F92" s="29">
        <f>Max!$B$3*C92</f>
        <v>76.5</v>
      </c>
      <c r="G92" s="86"/>
      <c r="H92" s="87"/>
      <c r="I92" s="86">
        <f t="shared" si="75"/>
        <v>6</v>
      </c>
      <c r="J92" s="87">
        <f t="shared" si="76"/>
        <v>459</v>
      </c>
      <c r="K92" s="86"/>
      <c r="M92"/>
      <c r="N92"/>
      <c r="O92"/>
      <c r="P92"/>
      <c r="Q92"/>
      <c r="R92" s="176" t="str">
        <f t="shared" si="77"/>
        <v xml:space="preserve"> </v>
      </c>
      <c r="S92" s="176" t="str">
        <f t="shared" si="78"/>
        <v xml:space="preserve"> </v>
      </c>
      <c r="T92" s="176" t="str">
        <f t="shared" si="79"/>
        <v xml:space="preserve"> </v>
      </c>
      <c r="U92" s="176" t="str">
        <f t="shared" si="80"/>
        <v xml:space="preserve"> </v>
      </c>
      <c r="V92" s="176">
        <f t="shared" si="81"/>
        <v>6</v>
      </c>
    </row>
    <row r="93" spans="1:27" ht="12.75" customHeight="1">
      <c r="A93" s="44">
        <v>3</v>
      </c>
      <c r="B93" s="45" t="s">
        <v>94</v>
      </c>
      <c r="C93" s="46">
        <v>0.5</v>
      </c>
      <c r="D93" s="52">
        <v>3</v>
      </c>
      <c r="E93" s="47">
        <v>1</v>
      </c>
      <c r="F93" s="47">
        <f>Max!$B$4*C93</f>
        <v>80</v>
      </c>
      <c r="G93" s="86"/>
      <c r="H93" s="87"/>
      <c r="I93" s="86"/>
      <c r="J93" s="87"/>
      <c r="K93" s="86">
        <f>D93*E93</f>
        <v>3</v>
      </c>
      <c r="L93" s="84">
        <f>F93*K93</f>
        <v>240</v>
      </c>
      <c r="M93"/>
      <c r="N93"/>
      <c r="O93"/>
      <c r="P93"/>
      <c r="Q93"/>
      <c r="W93" s="177">
        <f>IF(ISNUMBER(SEARCH("deadlift",$B93)),IF($C93&gt;=0.5,IF($C93&lt;0.6,$D93*$E93," ")," ")," ")</f>
        <v>3</v>
      </c>
      <c r="X93" s="177" t="str">
        <f>IF(ISNUMBER(SEARCH("deadlift",$B93)),IF($C93&gt;=0.6,IF($C93&lt;0.7,$D93*$E93," ")," ")," ")</f>
        <v xml:space="preserve"> </v>
      </c>
      <c r="Y93" s="177" t="str">
        <f>IF(ISNUMBER(SEARCH("deadlift",$B93)),IF($C93&gt;=0.7,IF($C93&lt;0.8,$D93*$E93," ")," ")," ")</f>
        <v xml:space="preserve"> </v>
      </c>
      <c r="Z93" s="177" t="str">
        <f>IF(ISNUMBER(SEARCH("deadlift",$B93)),IF($C93&gt;=0.8,IF($C93&lt;0.9,$D93*$E93," ")," ")," ")</f>
        <v xml:space="preserve"> </v>
      </c>
      <c r="AA93" s="177" t="str">
        <f>IF(ISNUMBER(SEARCH("deadlift",$B93)),IF($C93&gt;=0.9,$D93*$E93," ")," ")</f>
        <v xml:space="preserve"> </v>
      </c>
    </row>
    <row r="94" spans="1:27" ht="12.75" customHeight="1">
      <c r="A94" s="44"/>
      <c r="B94" s="179" t="s">
        <v>94</v>
      </c>
      <c r="C94" s="46">
        <v>0.6</v>
      </c>
      <c r="D94" s="52">
        <v>3</v>
      </c>
      <c r="E94" s="47">
        <v>1</v>
      </c>
      <c r="F94" s="47">
        <f>Max!$B$4*C94</f>
        <v>96</v>
      </c>
      <c r="G94" s="86"/>
      <c r="H94" s="87"/>
      <c r="I94" s="86"/>
      <c r="J94" s="87"/>
      <c r="K94" s="86">
        <f>D94*E94</f>
        <v>3</v>
      </c>
      <c r="L94" s="84">
        <f>F94*K94</f>
        <v>288</v>
      </c>
      <c r="M94"/>
      <c r="N94"/>
      <c r="O94"/>
      <c r="P94"/>
      <c r="Q94"/>
      <c r="W94" s="177" t="str">
        <f t="shared" ref="W94:W96" si="82">IF(ISNUMBER(SEARCH("deadlift",$B94)),IF($C94&gt;=0.5,IF($C94&lt;0.6,$D94*$E94," ")," ")," ")</f>
        <v xml:space="preserve"> </v>
      </c>
      <c r="X94" s="177">
        <f t="shared" ref="X94:X96" si="83">IF(ISNUMBER(SEARCH("deadlift",$B94)),IF($C94&gt;=0.6,IF($C94&lt;0.7,$D94*$E94," ")," ")," ")</f>
        <v>3</v>
      </c>
      <c r="Y94" s="177" t="str">
        <f t="shared" ref="Y94:Y96" si="84">IF(ISNUMBER(SEARCH("deadlift",$B94)),IF($C94&gt;=0.7,IF($C94&lt;0.8,$D94*$E94," ")," ")," ")</f>
        <v xml:space="preserve"> </v>
      </c>
      <c r="Z94" s="177" t="str">
        <f t="shared" ref="Z94:Z96" si="85">IF(ISNUMBER(SEARCH("deadlift",$B94)),IF($C94&gt;=0.8,IF($C94&lt;0.9,$D94*$E94," ")," ")," ")</f>
        <v xml:space="preserve"> </v>
      </c>
      <c r="AA94" s="177" t="str">
        <f t="shared" ref="AA94:AA96" si="86">IF(ISNUMBER(SEARCH("deadlift",$B94)),IF($C94&gt;=0.9,$D94*$E94," ")," ")</f>
        <v xml:space="preserve"> </v>
      </c>
    </row>
    <row r="95" spans="1:27" ht="12.75" customHeight="1">
      <c r="A95" s="44"/>
      <c r="B95" s="179" t="s">
        <v>94</v>
      </c>
      <c r="C95" s="46">
        <v>0.7</v>
      </c>
      <c r="D95" s="52">
        <v>3</v>
      </c>
      <c r="E95" s="47">
        <v>1</v>
      </c>
      <c r="F95" s="47">
        <f>Max!$B$4*C95</f>
        <v>112</v>
      </c>
      <c r="G95" s="86"/>
      <c r="H95" s="87"/>
      <c r="I95" s="86"/>
      <c r="J95" s="87"/>
      <c r="K95" s="86">
        <f>D95*E95</f>
        <v>3</v>
      </c>
      <c r="L95" s="84">
        <f>F95*K95</f>
        <v>336</v>
      </c>
      <c r="M95"/>
      <c r="N95"/>
      <c r="O95"/>
      <c r="P95"/>
      <c r="Q95"/>
      <c r="W95" s="177" t="str">
        <f t="shared" si="82"/>
        <v xml:space="preserve"> </v>
      </c>
      <c r="X95" s="177" t="str">
        <f t="shared" si="83"/>
        <v xml:space="preserve"> </v>
      </c>
      <c r="Y95" s="177">
        <f t="shared" si="84"/>
        <v>3</v>
      </c>
      <c r="Z95" s="177" t="str">
        <f t="shared" si="85"/>
        <v xml:space="preserve"> </v>
      </c>
      <c r="AA95" s="177" t="str">
        <f t="shared" si="86"/>
        <v xml:space="preserve"> </v>
      </c>
    </row>
    <row r="96" spans="1:27" ht="12.75" customHeight="1">
      <c r="A96" s="44"/>
      <c r="B96" s="179" t="s">
        <v>94</v>
      </c>
      <c r="C96" s="46">
        <v>0.75</v>
      </c>
      <c r="D96" s="52">
        <v>2</v>
      </c>
      <c r="E96" s="47">
        <v>4</v>
      </c>
      <c r="F96" s="47">
        <f>Max!$B$4*C96</f>
        <v>120</v>
      </c>
      <c r="G96" s="86"/>
      <c r="H96" s="87"/>
      <c r="I96" s="86"/>
      <c r="J96" s="87"/>
      <c r="K96" s="86">
        <f>D96*E96</f>
        <v>8</v>
      </c>
      <c r="L96" s="84">
        <f>F96*K96</f>
        <v>960</v>
      </c>
      <c r="M96"/>
      <c r="N96"/>
      <c r="O96"/>
      <c r="P96"/>
      <c r="Q96"/>
      <c r="W96" s="177" t="str">
        <f t="shared" si="82"/>
        <v xml:space="preserve"> </v>
      </c>
      <c r="X96" s="177" t="str">
        <f t="shared" si="83"/>
        <v xml:space="preserve"> </v>
      </c>
      <c r="Y96" s="177">
        <f t="shared" si="84"/>
        <v>8</v>
      </c>
      <c r="Z96" s="177" t="str">
        <f t="shared" si="85"/>
        <v xml:space="preserve"> </v>
      </c>
      <c r="AA96" s="177" t="str">
        <f t="shared" si="86"/>
        <v xml:space="preserve"> </v>
      </c>
    </row>
    <row r="97" spans="1:22" ht="12.75" customHeight="1">
      <c r="A97" s="51">
        <v>4</v>
      </c>
      <c r="B97" s="54" t="s">
        <v>26</v>
      </c>
      <c r="C97" s="37"/>
      <c r="D97" s="39">
        <v>6</v>
      </c>
      <c r="E97" s="39">
        <v>5</v>
      </c>
      <c r="F97" s="39"/>
      <c r="G97" s="86"/>
      <c r="H97" s="87"/>
      <c r="I97" s="86"/>
      <c r="J97" s="87"/>
      <c r="K97" s="86"/>
      <c r="M97"/>
      <c r="N97"/>
      <c r="O97"/>
      <c r="P97"/>
      <c r="Q97"/>
    </row>
    <row r="98" spans="1:22" ht="12.75" customHeight="1">
      <c r="A98" s="51">
        <v>5</v>
      </c>
      <c r="B98" s="54" t="s">
        <v>23</v>
      </c>
      <c r="C98" s="37"/>
      <c r="D98" s="38">
        <v>10</v>
      </c>
      <c r="E98" s="39">
        <v>4</v>
      </c>
      <c r="F98" s="39"/>
      <c r="G98" s="86"/>
      <c r="H98" s="87"/>
      <c r="I98" s="86"/>
      <c r="J98" s="87"/>
      <c r="K98" s="86"/>
      <c r="M98"/>
      <c r="N98"/>
      <c r="O98"/>
      <c r="P98"/>
      <c r="Q98"/>
    </row>
    <row r="99" spans="1:22" ht="12.75" customHeight="1">
      <c r="C99" s="24"/>
      <c r="D99" s="17"/>
      <c r="E99" s="17"/>
      <c r="F99" s="17"/>
      <c r="G99" s="86"/>
      <c r="H99" s="87"/>
      <c r="I99" s="86"/>
      <c r="J99" s="87"/>
      <c r="K99" s="86"/>
      <c r="M99"/>
      <c r="N99"/>
      <c r="O99"/>
      <c r="P99"/>
      <c r="Q99"/>
    </row>
    <row r="100" spans="1:22" ht="12.75" customHeight="1">
      <c r="A100" s="11" t="s">
        <v>18</v>
      </c>
      <c r="C100" s="25" t="s">
        <v>12</v>
      </c>
      <c r="D100" s="16" t="s">
        <v>13</v>
      </c>
      <c r="E100" s="16" t="s">
        <v>14</v>
      </c>
      <c r="F100" s="16" t="s">
        <v>15</v>
      </c>
      <c r="G100" s="86"/>
      <c r="H100" s="87"/>
      <c r="I100" s="86"/>
      <c r="J100" s="87"/>
      <c r="K100" s="86"/>
      <c r="M100"/>
      <c r="N100"/>
      <c r="O100"/>
      <c r="P100"/>
      <c r="Q100"/>
    </row>
    <row r="101" spans="1:22" ht="12.75" customHeight="1">
      <c r="A101" s="31">
        <v>1</v>
      </c>
      <c r="B101" s="32" t="s">
        <v>2</v>
      </c>
      <c r="C101" s="33">
        <v>0.55000000000000004</v>
      </c>
      <c r="D101" s="34">
        <v>5</v>
      </c>
      <c r="E101" s="35">
        <v>1</v>
      </c>
      <c r="F101" s="35">
        <f>Max!$B$2*C101</f>
        <v>110.00000000000001</v>
      </c>
      <c r="G101" s="86">
        <f>D101*E101</f>
        <v>5</v>
      </c>
      <c r="H101" s="87">
        <f>F101*G101</f>
        <v>550.00000000000011</v>
      </c>
      <c r="I101" s="86"/>
      <c r="J101" s="87"/>
      <c r="K101" s="86"/>
      <c r="M101" s="175">
        <f>IF(ISNUMBER(SEARCH("squat",$B101)),IF($C101&gt;=0.5,IF($C101&lt;0.6,$D101*$E101," ")," ")," ")</f>
        <v>5</v>
      </c>
      <c r="N101" s="175" t="str">
        <f>IF(ISNUMBER(SEARCH("squat",$B101)),IF($C101&gt;=0.6,IF($C101&lt;0.7,$D101*$E101," ")," ")," ")</f>
        <v xml:space="preserve"> </v>
      </c>
      <c r="O101" s="175" t="str">
        <f>IF(ISNUMBER(SEARCH("squat",$B101)),IF($C101&gt;=0.7,IF($C101&lt;0.8,$D101*$E101," ")," ")," ")</f>
        <v xml:space="preserve"> </v>
      </c>
      <c r="P101" s="175" t="str">
        <f>IF(ISNUMBER(SEARCH("squat",$B101)),IF($C101&gt;=0.8,IF($C101&lt;0.9,$D101*$E101," ")," ")," ")</f>
        <v xml:space="preserve"> </v>
      </c>
      <c r="Q101" s="175" t="str">
        <f>IF(ISNUMBER(SEARCH("squat",$B101)),IF($C101&gt;=0.9,$D101*$E101," ")," ")</f>
        <v xml:space="preserve"> </v>
      </c>
    </row>
    <row r="102" spans="1:22" ht="12.75" customHeight="1">
      <c r="A102" s="31"/>
      <c r="B102" s="173" t="s">
        <v>2</v>
      </c>
      <c r="C102" s="33">
        <v>0.65</v>
      </c>
      <c r="D102" s="34">
        <v>4</v>
      </c>
      <c r="E102" s="35">
        <v>1</v>
      </c>
      <c r="F102" s="35">
        <f>Max!$B$2*C102</f>
        <v>130</v>
      </c>
      <c r="G102" s="86">
        <f>D102*E102</f>
        <v>4</v>
      </c>
      <c r="H102" s="87">
        <f>F102*G102</f>
        <v>520</v>
      </c>
      <c r="I102" s="86"/>
      <c r="J102" s="87"/>
      <c r="K102" s="86"/>
      <c r="M102" s="175" t="str">
        <f t="shared" ref="M102:M104" si="87">IF(ISNUMBER(SEARCH("squat",$B102)),IF($C102&gt;=0.5,IF($C102&lt;0.6,$D102*$E102," ")," ")," ")</f>
        <v xml:space="preserve"> </v>
      </c>
      <c r="N102" s="175">
        <f t="shared" ref="N102:N104" si="88">IF(ISNUMBER(SEARCH("squat",$B102)),IF($C102&gt;=0.6,IF($C102&lt;0.7,$D102*$E102," ")," ")," ")</f>
        <v>4</v>
      </c>
      <c r="O102" s="175" t="str">
        <f t="shared" ref="O102:O104" si="89">IF(ISNUMBER(SEARCH("squat",$B102)),IF($C102&gt;=0.7,IF($C102&lt;0.8,$D102*$E102," ")," ")," ")</f>
        <v xml:space="preserve"> </v>
      </c>
      <c r="P102" s="175" t="str">
        <f t="shared" ref="P102:P104" si="90">IF(ISNUMBER(SEARCH("squat",$B102)),IF($C102&gt;=0.8,IF($C102&lt;0.9,$D102*$E102," ")," ")," ")</f>
        <v xml:space="preserve"> </v>
      </c>
      <c r="Q102" s="175" t="str">
        <f t="shared" ref="Q102:Q104" si="91">IF(ISNUMBER(SEARCH("squat",$B102)),IF($C102&gt;=0.9,$D102*$E102," ")," ")</f>
        <v xml:space="preserve"> </v>
      </c>
    </row>
    <row r="103" spans="1:22" ht="12.75" customHeight="1">
      <c r="A103" s="31"/>
      <c r="B103" s="173" t="s">
        <v>2</v>
      </c>
      <c r="C103" s="33">
        <v>0.75</v>
      </c>
      <c r="D103" s="34">
        <v>3</v>
      </c>
      <c r="E103" s="35">
        <v>1</v>
      </c>
      <c r="F103" s="35">
        <f>Max!$B$2*C103</f>
        <v>150</v>
      </c>
      <c r="G103" s="86">
        <f>D103*E103</f>
        <v>3</v>
      </c>
      <c r="H103" s="87">
        <f>F103*G103</f>
        <v>450</v>
      </c>
      <c r="I103" s="86"/>
      <c r="J103" s="87"/>
      <c r="K103" s="86"/>
      <c r="M103" s="175" t="str">
        <f t="shared" si="87"/>
        <v xml:space="preserve"> </v>
      </c>
      <c r="N103" s="175" t="str">
        <f t="shared" si="88"/>
        <v xml:space="preserve"> </v>
      </c>
      <c r="O103" s="175">
        <f t="shared" si="89"/>
        <v>3</v>
      </c>
      <c r="P103" s="175" t="str">
        <f t="shared" si="90"/>
        <v xml:space="preserve"> </v>
      </c>
      <c r="Q103" s="175" t="str">
        <f t="shared" si="91"/>
        <v xml:space="preserve"> </v>
      </c>
    </row>
    <row r="104" spans="1:22" ht="12.75" customHeight="1">
      <c r="A104" s="31"/>
      <c r="B104" s="173" t="s">
        <v>2</v>
      </c>
      <c r="C104" s="33">
        <v>0.85</v>
      </c>
      <c r="D104" s="34">
        <v>2</v>
      </c>
      <c r="E104" s="35">
        <v>4</v>
      </c>
      <c r="F104" s="35">
        <f>Max!$B$2*C104</f>
        <v>170</v>
      </c>
      <c r="G104" s="86">
        <f>D104*E104</f>
        <v>8</v>
      </c>
      <c r="H104" s="87">
        <f>F104*G104</f>
        <v>1360</v>
      </c>
      <c r="I104" s="86"/>
      <c r="J104" s="87"/>
      <c r="K104" s="86"/>
      <c r="M104" s="175" t="str">
        <f t="shared" si="87"/>
        <v xml:space="preserve"> </v>
      </c>
      <c r="N104" s="175" t="str">
        <f t="shared" si="88"/>
        <v xml:space="preserve"> </v>
      </c>
      <c r="O104" s="175" t="str">
        <f t="shared" si="89"/>
        <v xml:space="preserve"> </v>
      </c>
      <c r="P104" s="175">
        <f t="shared" si="90"/>
        <v>8</v>
      </c>
      <c r="Q104" s="175" t="str">
        <f t="shared" si="91"/>
        <v xml:space="preserve"> </v>
      </c>
    </row>
    <row r="105" spans="1:22" ht="12.75" customHeight="1">
      <c r="A105" s="26">
        <v>2</v>
      </c>
      <c r="B105" s="27" t="s">
        <v>16</v>
      </c>
      <c r="C105" s="28">
        <v>0.5</v>
      </c>
      <c r="D105" s="30">
        <v>5</v>
      </c>
      <c r="E105" s="29">
        <v>1</v>
      </c>
      <c r="F105" s="29">
        <f>Max!$B$3*C105</f>
        <v>42.5</v>
      </c>
      <c r="G105" s="86"/>
      <c r="H105" s="87"/>
      <c r="I105" s="86">
        <f>D105*E105</f>
        <v>5</v>
      </c>
      <c r="J105" s="87">
        <f>F105*I105</f>
        <v>212.5</v>
      </c>
      <c r="K105" s="86"/>
      <c r="M105"/>
      <c r="N105"/>
      <c r="O105"/>
      <c r="P105"/>
      <c r="Q105"/>
      <c r="R105" s="176">
        <f t="shared" ref="R105:R108" si="92">IF(ISNUMBER(SEARCH("bench",$B105)),IF($C105&gt;=0.5,IF($C105&lt;0.6,$D105*$E105," ")," ")," ")</f>
        <v>5</v>
      </c>
      <c r="S105" s="176" t="str">
        <f t="shared" ref="S105:S108" si="93">IF(ISNUMBER(SEARCH("bench",$B105)),IF($C105&gt;=0.6,IF($C105&lt;0.7,$D105*$E105," ")," ")," ")</f>
        <v xml:space="preserve"> </v>
      </c>
      <c r="T105" s="176" t="str">
        <f t="shared" ref="T105:T108" si="94">IF(ISNUMBER(SEARCH("bench",$B105)),IF($C105&gt;=0.7,IF($C105&lt;0.8,$D105*$E105," ")," ")," ")</f>
        <v xml:space="preserve"> </v>
      </c>
      <c r="U105" s="176" t="str">
        <f t="shared" ref="U105:U108" si="95">IF(ISNUMBER(SEARCH("bench",$B105)),IF($C105&gt;=0.8,IF($C105&lt;0.9,$D105*$E105," ")," ")," ")</f>
        <v xml:space="preserve"> </v>
      </c>
      <c r="V105" s="176" t="str">
        <f t="shared" ref="V105:V108" si="96">IF(ISNUMBER(SEARCH("bench",$B105)),IF($C105&gt;=0.9,$D105*$E105," ")," ")</f>
        <v xml:space="preserve"> </v>
      </c>
    </row>
    <row r="106" spans="1:22" ht="12.75" customHeight="1">
      <c r="A106" s="26"/>
      <c r="B106" s="174" t="s">
        <v>16</v>
      </c>
      <c r="C106" s="28">
        <v>0.6</v>
      </c>
      <c r="D106" s="30">
        <v>4</v>
      </c>
      <c r="E106" s="29">
        <v>1</v>
      </c>
      <c r="F106" s="29">
        <f>Max!$B$3*C106</f>
        <v>51</v>
      </c>
      <c r="G106" s="86"/>
      <c r="H106" s="87"/>
      <c r="I106" s="86">
        <f>D106*E106</f>
        <v>4</v>
      </c>
      <c r="J106" s="87">
        <f>F106*I106</f>
        <v>204</v>
      </c>
      <c r="K106" s="86"/>
      <c r="M106"/>
      <c r="N106"/>
      <c r="O106"/>
      <c r="P106"/>
      <c r="Q106"/>
      <c r="R106" s="176" t="str">
        <f t="shared" si="92"/>
        <v xml:space="preserve"> </v>
      </c>
      <c r="S106" s="176">
        <f t="shared" si="93"/>
        <v>4</v>
      </c>
      <c r="T106" s="176" t="str">
        <f t="shared" si="94"/>
        <v xml:space="preserve"> </v>
      </c>
      <c r="U106" s="176" t="str">
        <f t="shared" si="95"/>
        <v xml:space="preserve"> </v>
      </c>
      <c r="V106" s="176" t="str">
        <f t="shared" si="96"/>
        <v xml:space="preserve"> </v>
      </c>
    </row>
    <row r="107" spans="1:22" ht="12.75" customHeight="1">
      <c r="A107" s="26"/>
      <c r="B107" s="174" t="s">
        <v>16</v>
      </c>
      <c r="C107" s="28">
        <v>0.7</v>
      </c>
      <c r="D107" s="30">
        <v>3</v>
      </c>
      <c r="E107" s="29">
        <v>1</v>
      </c>
      <c r="F107" s="29">
        <f>Max!$B$3*C107</f>
        <v>59.499999999999993</v>
      </c>
      <c r="G107" s="86"/>
      <c r="H107" s="87"/>
      <c r="I107" s="86">
        <f>D107*E107</f>
        <v>3</v>
      </c>
      <c r="J107" s="87">
        <f>F107*I107</f>
        <v>178.49999999999997</v>
      </c>
      <c r="K107" s="86"/>
      <c r="M107"/>
      <c r="N107"/>
      <c r="O107"/>
      <c r="P107"/>
      <c r="Q107"/>
      <c r="R107" s="176" t="str">
        <f t="shared" si="92"/>
        <v xml:space="preserve"> </v>
      </c>
      <c r="S107" s="176" t="str">
        <f t="shared" si="93"/>
        <v xml:space="preserve"> </v>
      </c>
      <c r="T107" s="176">
        <f t="shared" si="94"/>
        <v>3</v>
      </c>
      <c r="U107" s="176" t="str">
        <f t="shared" si="95"/>
        <v xml:space="preserve"> </v>
      </c>
      <c r="V107" s="176" t="str">
        <f t="shared" si="96"/>
        <v xml:space="preserve"> </v>
      </c>
    </row>
    <row r="108" spans="1:22" ht="12.75" customHeight="1">
      <c r="A108" s="26"/>
      <c r="B108" s="174" t="s">
        <v>16</v>
      </c>
      <c r="C108" s="28">
        <v>0.8</v>
      </c>
      <c r="D108" s="30">
        <v>3</v>
      </c>
      <c r="E108" s="29">
        <v>5</v>
      </c>
      <c r="F108" s="29">
        <f>Max!$B$3*C108</f>
        <v>68</v>
      </c>
      <c r="G108" s="86"/>
      <c r="H108" s="87"/>
      <c r="I108" s="86">
        <f>D108*E108</f>
        <v>15</v>
      </c>
      <c r="J108" s="87">
        <f>F108*I108</f>
        <v>1020</v>
      </c>
      <c r="K108" s="86"/>
      <c r="M108"/>
      <c r="N108"/>
      <c r="O108"/>
      <c r="P108"/>
      <c r="Q108"/>
      <c r="R108" s="176" t="str">
        <f t="shared" si="92"/>
        <v xml:space="preserve"> </v>
      </c>
      <c r="S108" s="176" t="str">
        <f t="shared" si="93"/>
        <v xml:space="preserve"> </v>
      </c>
      <c r="T108" s="176" t="str">
        <f t="shared" si="94"/>
        <v xml:space="preserve"> </v>
      </c>
      <c r="U108" s="176">
        <f t="shared" si="95"/>
        <v>15</v>
      </c>
      <c r="V108" s="176" t="str">
        <f t="shared" si="96"/>
        <v xml:space="preserve"> </v>
      </c>
    </row>
    <row r="109" spans="1:22" ht="12.75" customHeight="1">
      <c r="A109" s="31">
        <v>3</v>
      </c>
      <c r="B109" s="32" t="s">
        <v>2</v>
      </c>
      <c r="C109" s="33">
        <v>0.5</v>
      </c>
      <c r="D109" s="34">
        <v>3</v>
      </c>
      <c r="E109" s="35">
        <v>1</v>
      </c>
      <c r="F109" s="35">
        <f>Max!$B$2*C109</f>
        <v>100</v>
      </c>
      <c r="G109" s="86">
        <f>D109*E109</f>
        <v>3</v>
      </c>
      <c r="H109" s="87">
        <f>F109*G109</f>
        <v>300</v>
      </c>
      <c r="I109" s="86"/>
      <c r="J109" s="87"/>
      <c r="K109" s="86"/>
      <c r="M109" s="175">
        <f>IF(ISNUMBER(SEARCH("squat",$B109)),IF($C109&gt;=0.5,IF($C109&lt;0.6,$D109*$E109," ")," ")," ")</f>
        <v>3</v>
      </c>
      <c r="N109" s="175" t="str">
        <f>IF(ISNUMBER(SEARCH("squat",$B109)),IF($C109&gt;=0.6,IF($C109&lt;0.7,$D109*$E109," ")," ")," ")</f>
        <v xml:space="preserve"> </v>
      </c>
      <c r="O109" s="175" t="str">
        <f>IF(ISNUMBER(SEARCH("squat",$B109)),IF($C109&gt;=0.7,IF($C109&lt;0.8,$D109*$E109," ")," ")," ")</f>
        <v xml:space="preserve"> </v>
      </c>
      <c r="P109" s="175" t="str">
        <f>IF(ISNUMBER(SEARCH("squat",$B109)),IF($C109&gt;=0.8,IF($C109&lt;0.9,$D109*$E109," ")," ")," ")</f>
        <v xml:space="preserve"> </v>
      </c>
      <c r="Q109" s="175" t="str">
        <f>IF(ISNUMBER(SEARCH("squat",$B109)),IF($C109&gt;=0.9,$D109*$E109," ")," ")</f>
        <v xml:space="preserve"> </v>
      </c>
    </row>
    <row r="110" spans="1:22" ht="12.75" customHeight="1">
      <c r="A110" s="31"/>
      <c r="B110" s="173" t="s">
        <v>2</v>
      </c>
      <c r="C110" s="33">
        <v>0.6</v>
      </c>
      <c r="D110" s="34">
        <v>3</v>
      </c>
      <c r="E110" s="35">
        <v>1</v>
      </c>
      <c r="F110" s="35">
        <f>Max!$B$2*C110</f>
        <v>120</v>
      </c>
      <c r="G110" s="86">
        <f>D110*E110</f>
        <v>3</v>
      </c>
      <c r="H110" s="87">
        <f>F110*G110</f>
        <v>360</v>
      </c>
      <c r="I110" s="86"/>
      <c r="J110" s="87"/>
      <c r="K110" s="86"/>
      <c r="M110" s="175" t="str">
        <f t="shared" ref="M110:M112" si="97">IF(ISNUMBER(SEARCH("squat",$B110)),IF($C110&gt;=0.5,IF($C110&lt;0.6,$D110*$E110," ")," ")," ")</f>
        <v xml:space="preserve"> </v>
      </c>
      <c r="N110" s="175">
        <f t="shared" ref="N110:N112" si="98">IF(ISNUMBER(SEARCH("squat",$B110)),IF($C110&gt;=0.6,IF($C110&lt;0.7,$D110*$E110," ")," ")," ")</f>
        <v>3</v>
      </c>
      <c r="O110" s="175" t="str">
        <f t="shared" ref="O110:O112" si="99">IF(ISNUMBER(SEARCH("squat",$B110)),IF($C110&gt;=0.7,IF($C110&lt;0.8,$D110*$E110," ")," ")," ")</f>
        <v xml:space="preserve"> </v>
      </c>
      <c r="P110" s="175" t="str">
        <f t="shared" ref="P110:P112" si="100">IF(ISNUMBER(SEARCH("squat",$B110)),IF($C110&gt;=0.8,IF($C110&lt;0.9,$D110*$E110," ")," ")," ")</f>
        <v xml:space="preserve"> </v>
      </c>
      <c r="Q110" s="175" t="str">
        <f t="shared" ref="Q110:Q112" si="101">IF(ISNUMBER(SEARCH("squat",$B110)),IF($C110&gt;=0.9,$D110*$E110," ")," ")</f>
        <v xml:space="preserve"> </v>
      </c>
    </row>
    <row r="111" spans="1:22" ht="12.75" customHeight="1">
      <c r="A111" s="31"/>
      <c r="B111" s="173" t="s">
        <v>2</v>
      </c>
      <c r="C111" s="33">
        <v>0.7</v>
      </c>
      <c r="D111" s="34">
        <v>3</v>
      </c>
      <c r="E111" s="35">
        <v>1</v>
      </c>
      <c r="F111" s="35">
        <f>Max!$B$2*C111</f>
        <v>140</v>
      </c>
      <c r="G111" s="86">
        <f>D111*E111</f>
        <v>3</v>
      </c>
      <c r="H111" s="87">
        <f>F111*G111</f>
        <v>420</v>
      </c>
      <c r="I111" s="86"/>
      <c r="J111" s="87"/>
      <c r="K111" s="86"/>
      <c r="M111" s="175" t="str">
        <f t="shared" si="97"/>
        <v xml:space="preserve"> </v>
      </c>
      <c r="N111" s="175" t="str">
        <f t="shared" si="98"/>
        <v xml:space="preserve"> </v>
      </c>
      <c r="O111" s="175">
        <f t="shared" si="99"/>
        <v>3</v>
      </c>
      <c r="P111" s="175" t="str">
        <f t="shared" si="100"/>
        <v xml:space="preserve"> </v>
      </c>
      <c r="Q111" s="175" t="str">
        <f t="shared" si="101"/>
        <v xml:space="preserve"> </v>
      </c>
    </row>
    <row r="112" spans="1:22" ht="12.75" customHeight="1">
      <c r="A112" s="31"/>
      <c r="B112" s="173" t="s">
        <v>2</v>
      </c>
      <c r="C112" s="33">
        <v>0.8</v>
      </c>
      <c r="D112" s="34">
        <v>2</v>
      </c>
      <c r="E112" s="35">
        <v>3</v>
      </c>
      <c r="F112" s="35">
        <f>Max!$B$2*C112</f>
        <v>160</v>
      </c>
      <c r="G112" s="86">
        <f>D112*E112</f>
        <v>6</v>
      </c>
      <c r="H112" s="87">
        <f>F112*G112</f>
        <v>960</v>
      </c>
      <c r="I112" s="86"/>
      <c r="J112" s="87"/>
      <c r="K112" s="86"/>
      <c r="M112" s="175" t="str">
        <f t="shared" si="97"/>
        <v xml:space="preserve"> </v>
      </c>
      <c r="N112" s="175" t="str">
        <f t="shared" si="98"/>
        <v xml:space="preserve"> </v>
      </c>
      <c r="O112" s="175" t="str">
        <f t="shared" si="99"/>
        <v xml:space="preserve"> </v>
      </c>
      <c r="P112" s="175">
        <f t="shared" si="100"/>
        <v>6</v>
      </c>
      <c r="Q112" s="175" t="str">
        <f t="shared" si="101"/>
        <v xml:space="preserve"> </v>
      </c>
    </row>
    <row r="113" spans="1:27" ht="12.75" customHeight="1">
      <c r="A113" s="36">
        <v>4</v>
      </c>
      <c r="B113" s="48" t="s">
        <v>95</v>
      </c>
      <c r="C113" s="49"/>
      <c r="D113" s="53">
        <v>6</v>
      </c>
      <c r="E113" s="50">
        <v>5</v>
      </c>
      <c r="F113" s="50"/>
      <c r="G113" s="86"/>
      <c r="H113" s="87"/>
      <c r="I113" s="86"/>
      <c r="J113" s="87"/>
      <c r="K113" s="86"/>
      <c r="M113"/>
      <c r="N113"/>
      <c r="O113"/>
      <c r="P113"/>
      <c r="Q113"/>
    </row>
    <row r="114" spans="1:27" ht="12.75" customHeight="1">
      <c r="A114" s="40">
        <v>5</v>
      </c>
      <c r="B114" s="41" t="s">
        <v>69</v>
      </c>
      <c r="C114" s="42"/>
      <c r="D114" s="55">
        <v>8</v>
      </c>
      <c r="E114" s="43">
        <v>4</v>
      </c>
      <c r="F114" s="43"/>
      <c r="G114" s="86"/>
      <c r="H114" s="87"/>
      <c r="I114" s="86"/>
      <c r="J114" s="87"/>
      <c r="K114" s="86"/>
      <c r="M114"/>
      <c r="N114"/>
      <c r="O114"/>
      <c r="P114"/>
      <c r="Q114"/>
    </row>
    <row r="115" spans="1:27" ht="12.75" customHeight="1">
      <c r="C115" s="25"/>
      <c r="D115" s="16"/>
      <c r="E115" s="16"/>
      <c r="F115" s="16"/>
      <c r="G115" s="86"/>
      <c r="H115" s="87"/>
      <c r="I115" s="86"/>
      <c r="J115" s="87"/>
      <c r="K115" s="86"/>
      <c r="M115"/>
      <c r="N115"/>
      <c r="O115"/>
      <c r="P115"/>
      <c r="Q115"/>
    </row>
    <row r="116" spans="1:27" ht="12.75" customHeight="1">
      <c r="A116" s="11" t="s">
        <v>32</v>
      </c>
      <c r="C116" s="25" t="s">
        <v>12</v>
      </c>
      <c r="D116" s="16" t="s">
        <v>13</v>
      </c>
      <c r="E116" s="16" t="s">
        <v>14</v>
      </c>
      <c r="F116" s="16" t="s">
        <v>15</v>
      </c>
      <c r="G116" s="86"/>
      <c r="H116" s="87"/>
      <c r="I116" s="86"/>
      <c r="J116" s="87"/>
      <c r="K116" s="86"/>
      <c r="M116"/>
      <c r="N116"/>
      <c r="O116"/>
      <c r="P116"/>
      <c r="Q116"/>
    </row>
    <row r="117" spans="1:27" ht="12.75" customHeight="1">
      <c r="A117" s="44">
        <v>1</v>
      </c>
      <c r="B117" s="45" t="s">
        <v>110</v>
      </c>
      <c r="C117" s="46">
        <v>0.5</v>
      </c>
      <c r="D117" s="52">
        <v>3</v>
      </c>
      <c r="E117" s="47">
        <v>1</v>
      </c>
      <c r="F117" s="47">
        <f>Max!$B$4*C117</f>
        <v>80</v>
      </c>
      <c r="G117" s="86"/>
      <c r="H117" s="87"/>
      <c r="I117" s="86"/>
      <c r="J117" s="87"/>
      <c r="K117" s="86">
        <f>D117*E117</f>
        <v>3</v>
      </c>
      <c r="L117" s="84">
        <f>F117*K117</f>
        <v>240</v>
      </c>
      <c r="M117"/>
      <c r="N117"/>
      <c r="O117"/>
      <c r="P117"/>
      <c r="Q117"/>
      <c r="W117" s="177">
        <f>IF(ISNUMBER(SEARCH("deadlift",$B117)),IF($C117&gt;=0.5,IF($C117&lt;0.6,$D117*$E117," ")," ")," ")</f>
        <v>3</v>
      </c>
      <c r="X117" s="177" t="str">
        <f>IF(ISNUMBER(SEARCH("deadlift",$B117)),IF($C117&gt;=0.6,IF($C117&lt;0.7,$D117*$E117," ")," ")," ")</f>
        <v xml:space="preserve"> </v>
      </c>
      <c r="Y117" s="177" t="str">
        <f>IF(ISNUMBER(SEARCH("deadlift",$B117)),IF($C117&gt;=0.7,IF($C117&lt;0.8,$D117*$E117," ")," ")," ")</f>
        <v xml:space="preserve"> </v>
      </c>
      <c r="Z117" s="177" t="str">
        <f>IF(ISNUMBER(SEARCH("deadlift",$B117)),IF($C117&gt;=0.8,IF($C117&lt;0.9,$D117*$E117," ")," ")," ")</f>
        <v xml:space="preserve"> </v>
      </c>
      <c r="AA117" s="177" t="str">
        <f>IF(ISNUMBER(SEARCH("deadlift",$B117)),IF($C117&gt;=0.9,$D117*$E117," ")," ")</f>
        <v xml:space="preserve"> </v>
      </c>
    </row>
    <row r="118" spans="1:27" ht="12.75" customHeight="1">
      <c r="A118" s="44"/>
      <c r="B118" s="179" t="s">
        <v>110</v>
      </c>
      <c r="C118" s="46">
        <v>0.6</v>
      </c>
      <c r="D118" s="52">
        <v>3</v>
      </c>
      <c r="E118" s="47">
        <v>1</v>
      </c>
      <c r="F118" s="47">
        <f>Max!$B$4*C118</f>
        <v>96</v>
      </c>
      <c r="G118" s="86"/>
      <c r="H118" s="87"/>
      <c r="I118" s="86"/>
      <c r="J118" s="87"/>
      <c r="K118" s="86">
        <f>D118*E118</f>
        <v>3</v>
      </c>
      <c r="L118" s="84">
        <f>F118*K118</f>
        <v>288</v>
      </c>
      <c r="M118"/>
      <c r="N118"/>
      <c r="O118"/>
      <c r="P118"/>
      <c r="Q118"/>
      <c r="W118" s="177" t="str">
        <f t="shared" ref="W118:W120" si="102">IF(ISNUMBER(SEARCH("deadlift",$B118)),IF($C118&gt;=0.5,IF($C118&lt;0.6,$D118*$E118," ")," ")," ")</f>
        <v xml:space="preserve"> </v>
      </c>
      <c r="X118" s="177">
        <f t="shared" ref="X118:X120" si="103">IF(ISNUMBER(SEARCH("deadlift",$B118)),IF($C118&gt;=0.6,IF($C118&lt;0.7,$D118*$E118," ")," ")," ")</f>
        <v>3</v>
      </c>
      <c r="Y118" s="177" t="str">
        <f t="shared" ref="Y118:Y120" si="104">IF(ISNUMBER(SEARCH("deadlift",$B118)),IF($C118&gt;=0.7,IF($C118&lt;0.8,$D118*$E118," ")," ")," ")</f>
        <v xml:space="preserve"> </v>
      </c>
      <c r="Z118" s="177" t="str">
        <f t="shared" ref="Z118:Z120" si="105">IF(ISNUMBER(SEARCH("deadlift",$B118)),IF($C118&gt;=0.8,IF($C118&lt;0.9,$D118*$E118," ")," ")," ")</f>
        <v xml:space="preserve"> </v>
      </c>
      <c r="AA118" s="177" t="str">
        <f t="shared" ref="AA118:AA120" si="106">IF(ISNUMBER(SEARCH("deadlift",$B118)),IF($C118&gt;=0.9,$D118*$E118," ")," ")</f>
        <v xml:space="preserve"> </v>
      </c>
    </row>
    <row r="119" spans="1:27" ht="12.75" customHeight="1">
      <c r="A119" s="44"/>
      <c r="B119" s="179" t="s">
        <v>110</v>
      </c>
      <c r="C119" s="46">
        <v>0.7</v>
      </c>
      <c r="D119" s="52">
        <v>3</v>
      </c>
      <c r="E119" s="47">
        <v>1</v>
      </c>
      <c r="F119" s="47">
        <f>Max!$B$4*C119</f>
        <v>112</v>
      </c>
      <c r="G119" s="86"/>
      <c r="H119" s="87"/>
      <c r="I119" s="86"/>
      <c r="J119" s="87"/>
      <c r="K119" s="86">
        <f>D119*E119</f>
        <v>3</v>
      </c>
      <c r="L119" s="84">
        <f>F119*K119</f>
        <v>336</v>
      </c>
      <c r="M119"/>
      <c r="N119"/>
      <c r="O119"/>
      <c r="P119"/>
      <c r="Q119"/>
      <c r="W119" s="177" t="str">
        <f t="shared" si="102"/>
        <v xml:space="preserve"> </v>
      </c>
      <c r="X119" s="177" t="str">
        <f t="shared" si="103"/>
        <v xml:space="preserve"> </v>
      </c>
      <c r="Y119" s="177">
        <f t="shared" si="104"/>
        <v>3</v>
      </c>
      <c r="Z119" s="177" t="str">
        <f t="shared" si="105"/>
        <v xml:space="preserve"> </v>
      </c>
      <c r="AA119" s="177" t="str">
        <f t="shared" si="106"/>
        <v xml:space="preserve"> </v>
      </c>
    </row>
    <row r="120" spans="1:27" ht="12.75" customHeight="1">
      <c r="A120" s="44"/>
      <c r="B120" s="179" t="s">
        <v>110</v>
      </c>
      <c r="C120" s="46">
        <v>0.75</v>
      </c>
      <c r="D120" s="52">
        <v>2</v>
      </c>
      <c r="E120" s="47">
        <v>4</v>
      </c>
      <c r="F120" s="47">
        <f>Max!$B$4*C120</f>
        <v>120</v>
      </c>
      <c r="G120" s="86"/>
      <c r="H120" s="87"/>
      <c r="I120" s="86"/>
      <c r="J120" s="87"/>
      <c r="K120" s="86">
        <f>D120*E120</f>
        <v>8</v>
      </c>
      <c r="L120" s="84">
        <f>F120*K120</f>
        <v>960</v>
      </c>
      <c r="M120"/>
      <c r="N120"/>
      <c r="O120"/>
      <c r="P120"/>
      <c r="Q120"/>
      <c r="W120" s="177" t="str">
        <f t="shared" si="102"/>
        <v xml:space="preserve"> </v>
      </c>
      <c r="X120" s="177" t="str">
        <f t="shared" si="103"/>
        <v xml:space="preserve"> </v>
      </c>
      <c r="Y120" s="177">
        <f t="shared" si="104"/>
        <v>8</v>
      </c>
      <c r="Z120" s="177" t="str">
        <f t="shared" si="105"/>
        <v xml:space="preserve"> </v>
      </c>
      <c r="AA120" s="177" t="str">
        <f t="shared" si="106"/>
        <v xml:space="preserve"> </v>
      </c>
    </row>
    <row r="121" spans="1:27" ht="12.75" customHeight="1">
      <c r="A121" s="51">
        <v>2</v>
      </c>
      <c r="B121" s="54" t="s">
        <v>96</v>
      </c>
      <c r="C121" s="37"/>
      <c r="D121" s="39">
        <v>3</v>
      </c>
      <c r="E121" s="39">
        <v>5</v>
      </c>
      <c r="F121" s="37"/>
      <c r="G121" s="86"/>
      <c r="H121" s="87"/>
      <c r="I121" s="86"/>
      <c r="J121" s="87"/>
      <c r="K121" s="86"/>
      <c r="M121"/>
      <c r="N121"/>
      <c r="O121"/>
      <c r="P121"/>
      <c r="Q121"/>
    </row>
    <row r="122" spans="1:27" ht="12.75" customHeight="1">
      <c r="A122" s="51">
        <v>3</v>
      </c>
      <c r="B122" s="54" t="s">
        <v>90</v>
      </c>
      <c r="C122" s="37"/>
      <c r="D122" s="38">
        <v>5</v>
      </c>
      <c r="E122" s="39">
        <v>5</v>
      </c>
      <c r="F122" s="39"/>
      <c r="G122" s="86"/>
      <c r="H122" s="87"/>
      <c r="I122" s="86"/>
      <c r="J122" s="87"/>
      <c r="K122" s="86"/>
      <c r="M122"/>
      <c r="N122"/>
      <c r="O122"/>
      <c r="P122"/>
      <c r="Q122"/>
    </row>
    <row r="123" spans="1:27" ht="12.75" customHeight="1">
      <c r="A123" s="51">
        <v>4</v>
      </c>
      <c r="B123" s="54" t="s">
        <v>89</v>
      </c>
      <c r="C123" s="37"/>
      <c r="D123" s="38">
        <v>6</v>
      </c>
      <c r="E123" s="39">
        <v>5</v>
      </c>
      <c r="F123" s="39"/>
      <c r="G123" s="86"/>
      <c r="H123" s="87"/>
      <c r="I123" s="86"/>
      <c r="J123" s="87"/>
      <c r="K123" s="86"/>
      <c r="M123"/>
      <c r="N123"/>
      <c r="O123"/>
      <c r="P123"/>
      <c r="Q123"/>
    </row>
    <row r="124" spans="1:27" s="96" customFormat="1" ht="12.75" customHeight="1">
      <c r="B124" s="97"/>
      <c r="C124" s="98"/>
      <c r="D124" s="99"/>
      <c r="E124" s="99"/>
      <c r="F124" s="99"/>
      <c r="G124" s="100">
        <f t="shared" ref="G124:AA124" si="107">SUM(G69:G123)</f>
        <v>55</v>
      </c>
      <c r="H124" s="101">
        <f t="shared" si="107"/>
        <v>7600</v>
      </c>
      <c r="I124" s="100">
        <f t="shared" si="107"/>
        <v>93</v>
      </c>
      <c r="J124" s="101">
        <f t="shared" si="107"/>
        <v>5580.25</v>
      </c>
      <c r="K124" s="100">
        <f t="shared" si="107"/>
        <v>48</v>
      </c>
      <c r="L124" s="104">
        <f t="shared" si="107"/>
        <v>5072</v>
      </c>
      <c r="M124">
        <f t="shared" si="107"/>
        <v>13</v>
      </c>
      <c r="N124">
        <f t="shared" si="107"/>
        <v>11</v>
      </c>
      <c r="O124">
        <f t="shared" si="107"/>
        <v>9</v>
      </c>
      <c r="P124">
        <f t="shared" si="107"/>
        <v>22</v>
      </c>
      <c r="Q124">
        <f t="shared" si="107"/>
        <v>0</v>
      </c>
      <c r="R124">
        <f t="shared" si="107"/>
        <v>18</v>
      </c>
      <c r="S124">
        <f t="shared" si="107"/>
        <v>15</v>
      </c>
      <c r="T124">
        <f t="shared" si="107"/>
        <v>25</v>
      </c>
      <c r="U124">
        <f t="shared" si="107"/>
        <v>29</v>
      </c>
      <c r="V124">
        <f t="shared" si="107"/>
        <v>6</v>
      </c>
      <c r="W124" s="102">
        <f t="shared" si="107"/>
        <v>9</v>
      </c>
      <c r="X124" s="102">
        <f t="shared" si="107"/>
        <v>9</v>
      </c>
      <c r="Y124" s="102">
        <f t="shared" si="107"/>
        <v>30</v>
      </c>
      <c r="Z124" s="102">
        <f t="shared" si="107"/>
        <v>0</v>
      </c>
      <c r="AA124" s="102">
        <f t="shared" si="107"/>
        <v>0</v>
      </c>
    </row>
    <row r="125" spans="1:27" ht="12.75" customHeight="1">
      <c r="A125" s="11" t="s">
        <v>21</v>
      </c>
      <c r="B125" s="11"/>
      <c r="C125" s="24"/>
      <c r="D125" s="17"/>
      <c r="E125" s="17"/>
      <c r="F125" s="17"/>
      <c r="G125" s="86"/>
      <c r="H125" s="87"/>
      <c r="I125" s="86"/>
      <c r="J125" s="87"/>
      <c r="K125" s="86"/>
      <c r="M125"/>
      <c r="N125"/>
      <c r="O125"/>
      <c r="P125"/>
      <c r="Q125"/>
    </row>
    <row r="126" spans="1:27" ht="12.75" customHeight="1">
      <c r="A126" s="11" t="s">
        <v>11</v>
      </c>
      <c r="C126" s="25" t="s">
        <v>12</v>
      </c>
      <c r="D126" s="16" t="s">
        <v>13</v>
      </c>
      <c r="E126" s="16" t="s">
        <v>14</v>
      </c>
      <c r="F126" s="16" t="s">
        <v>15</v>
      </c>
      <c r="G126" s="86"/>
      <c r="H126" s="87"/>
      <c r="I126" s="86"/>
      <c r="J126" s="87"/>
      <c r="K126" s="86"/>
      <c r="M126"/>
      <c r="N126"/>
      <c r="O126"/>
      <c r="P126"/>
      <c r="Q126"/>
    </row>
    <row r="127" spans="1:27" ht="12.75" customHeight="1">
      <c r="A127" s="26">
        <v>1</v>
      </c>
      <c r="B127" s="27" t="s">
        <v>16</v>
      </c>
      <c r="C127" s="28">
        <v>0.55000000000000004</v>
      </c>
      <c r="D127" s="30">
        <v>5</v>
      </c>
      <c r="E127" s="29">
        <v>1</v>
      </c>
      <c r="F127" s="29">
        <f>Max!$B$3*C127</f>
        <v>46.750000000000007</v>
      </c>
      <c r="G127" s="86"/>
      <c r="H127" s="87"/>
      <c r="I127" s="86">
        <f>D127*E127</f>
        <v>5</v>
      </c>
      <c r="J127" s="87">
        <f>F127*I127</f>
        <v>233.75000000000003</v>
      </c>
      <c r="K127" s="86"/>
      <c r="M127"/>
      <c r="N127"/>
      <c r="O127"/>
      <c r="P127"/>
      <c r="Q127"/>
      <c r="R127" s="176">
        <f t="shared" ref="R127:R130" si="108">IF(ISNUMBER(SEARCH("bench",$B127)),IF($C127&gt;=0.5,IF($C127&lt;0.6,$D127*$E127," ")," ")," ")</f>
        <v>5</v>
      </c>
      <c r="S127" s="176" t="str">
        <f t="shared" ref="S127:S130" si="109">IF(ISNUMBER(SEARCH("bench",$B127)),IF($C127&gt;=0.6,IF($C127&lt;0.7,$D127*$E127," ")," ")," ")</f>
        <v xml:space="preserve"> </v>
      </c>
      <c r="T127" s="176" t="str">
        <f t="shared" ref="T127:T130" si="110">IF(ISNUMBER(SEARCH("bench",$B127)),IF($C127&gt;=0.7,IF($C127&lt;0.8,$D127*$E127," ")," ")," ")</f>
        <v xml:space="preserve"> </v>
      </c>
      <c r="U127" s="176" t="str">
        <f t="shared" ref="U127:U130" si="111">IF(ISNUMBER(SEARCH("bench",$B127)),IF($C127&gt;=0.8,IF($C127&lt;0.9,$D127*$E127," ")," ")," ")</f>
        <v xml:space="preserve"> </v>
      </c>
      <c r="V127" s="176" t="str">
        <f t="shared" ref="V127:V130" si="112">IF(ISNUMBER(SEARCH("bench",$B127)),IF($C127&gt;=0.9,$D127*$E127," ")," ")</f>
        <v xml:space="preserve"> </v>
      </c>
    </row>
    <row r="128" spans="1:27" ht="12.75" customHeight="1">
      <c r="A128" s="26"/>
      <c r="B128" s="174" t="s">
        <v>16</v>
      </c>
      <c r="C128" s="28">
        <v>0.65</v>
      </c>
      <c r="D128" s="30">
        <v>4</v>
      </c>
      <c r="E128" s="29">
        <v>1</v>
      </c>
      <c r="F128" s="29">
        <f>Max!$B$3*C128</f>
        <v>55.25</v>
      </c>
      <c r="G128" s="86"/>
      <c r="H128" s="87"/>
      <c r="I128" s="86">
        <f>D128*E128</f>
        <v>4</v>
      </c>
      <c r="J128" s="87">
        <f>F128*I128</f>
        <v>221</v>
      </c>
      <c r="K128" s="86"/>
      <c r="M128"/>
      <c r="N128"/>
      <c r="O128"/>
      <c r="P128"/>
      <c r="Q128"/>
      <c r="R128" s="176" t="str">
        <f t="shared" si="108"/>
        <v xml:space="preserve"> </v>
      </c>
      <c r="S128" s="176">
        <f t="shared" si="109"/>
        <v>4</v>
      </c>
      <c r="T128" s="176" t="str">
        <f t="shared" si="110"/>
        <v xml:space="preserve"> </v>
      </c>
      <c r="U128" s="176" t="str">
        <f t="shared" si="111"/>
        <v xml:space="preserve"> </v>
      </c>
      <c r="V128" s="176" t="str">
        <f t="shared" si="112"/>
        <v xml:space="preserve"> </v>
      </c>
    </row>
    <row r="129" spans="1:22" ht="12.75" customHeight="1">
      <c r="A129" s="26"/>
      <c r="B129" s="174" t="s">
        <v>16</v>
      </c>
      <c r="C129" s="28">
        <v>0.75</v>
      </c>
      <c r="D129" s="30">
        <v>3</v>
      </c>
      <c r="E129" s="29">
        <v>1</v>
      </c>
      <c r="F129" s="29">
        <f>Max!$B$3*C129</f>
        <v>63.75</v>
      </c>
      <c r="G129" s="86"/>
      <c r="H129" s="87"/>
      <c r="I129" s="86">
        <f>D129*E129</f>
        <v>3</v>
      </c>
      <c r="J129" s="87">
        <f>F129*I129</f>
        <v>191.25</v>
      </c>
      <c r="K129" s="86"/>
      <c r="M129"/>
      <c r="N129"/>
      <c r="O129"/>
      <c r="P129"/>
      <c r="Q129"/>
      <c r="R129" s="176" t="str">
        <f t="shared" si="108"/>
        <v xml:space="preserve"> </v>
      </c>
      <c r="S129" s="176" t="str">
        <f t="shared" si="109"/>
        <v xml:space="preserve"> </v>
      </c>
      <c r="T129" s="176">
        <f t="shared" si="110"/>
        <v>3</v>
      </c>
      <c r="U129" s="176" t="str">
        <f t="shared" si="111"/>
        <v xml:space="preserve"> </v>
      </c>
      <c r="V129" s="176" t="str">
        <f t="shared" si="112"/>
        <v xml:space="preserve"> </v>
      </c>
    </row>
    <row r="130" spans="1:22" ht="12.75" customHeight="1">
      <c r="A130" s="26"/>
      <c r="B130" s="174" t="s">
        <v>16</v>
      </c>
      <c r="C130" s="28">
        <v>0.85</v>
      </c>
      <c r="D130" s="30">
        <v>2</v>
      </c>
      <c r="E130" s="29">
        <v>4</v>
      </c>
      <c r="F130" s="29">
        <f>Max!$B$3*C130</f>
        <v>72.25</v>
      </c>
      <c r="G130" s="86"/>
      <c r="H130" s="87"/>
      <c r="I130" s="86">
        <f>D130*E130</f>
        <v>8</v>
      </c>
      <c r="J130" s="87">
        <f>F130*I130</f>
        <v>578</v>
      </c>
      <c r="K130" s="86"/>
      <c r="M130"/>
      <c r="N130"/>
      <c r="O130"/>
      <c r="P130"/>
      <c r="Q130"/>
      <c r="R130" s="176" t="str">
        <f t="shared" si="108"/>
        <v xml:space="preserve"> </v>
      </c>
      <c r="S130" s="176" t="str">
        <f t="shared" si="109"/>
        <v xml:space="preserve"> </v>
      </c>
      <c r="T130" s="176" t="str">
        <f t="shared" si="110"/>
        <v xml:space="preserve"> </v>
      </c>
      <c r="U130" s="176">
        <f t="shared" si="111"/>
        <v>8</v>
      </c>
      <c r="V130" s="176" t="str">
        <f t="shared" si="112"/>
        <v xml:space="preserve"> </v>
      </c>
    </row>
    <row r="131" spans="1:22" ht="12.75" customHeight="1">
      <c r="A131" s="31">
        <v>2</v>
      </c>
      <c r="B131" s="32" t="s">
        <v>2</v>
      </c>
      <c r="C131" s="33">
        <v>0.5</v>
      </c>
      <c r="D131" s="34">
        <v>5</v>
      </c>
      <c r="E131" s="35">
        <v>1</v>
      </c>
      <c r="F131" s="35">
        <f>Max!$B$2*C131</f>
        <v>100</v>
      </c>
      <c r="G131" s="86">
        <f t="shared" ref="G131:G138" si="113">D131*E131</f>
        <v>5</v>
      </c>
      <c r="H131" s="87">
        <f t="shared" ref="H131:H138" si="114">F131*G131</f>
        <v>500</v>
      </c>
      <c r="I131" s="86"/>
      <c r="J131" s="87"/>
      <c r="K131" s="86"/>
      <c r="M131" s="175">
        <f>IF(ISNUMBER(SEARCH("squat",$B131)),IF($C131&gt;=0.5,IF($C131&lt;0.6,$D131*$E131," ")," ")," ")</f>
        <v>5</v>
      </c>
      <c r="N131" s="175" t="str">
        <f>IF(ISNUMBER(SEARCH("squat",$B131)),IF($C131&gt;=0.6,IF($C131&lt;0.7,$D131*$E131," ")," ")," ")</f>
        <v xml:space="preserve"> </v>
      </c>
      <c r="O131" s="175" t="str">
        <f>IF(ISNUMBER(SEARCH("squat",$B131)),IF($C131&gt;=0.7,IF($C131&lt;0.8,$D131*$E131," ")," ")," ")</f>
        <v xml:space="preserve"> </v>
      </c>
      <c r="P131" s="175" t="str">
        <f>IF(ISNUMBER(SEARCH("squat",$B131)),IF($C131&gt;=0.8,IF($C131&lt;0.9,$D131*$E131," ")," ")," ")</f>
        <v xml:space="preserve"> </v>
      </c>
      <c r="Q131" s="175" t="str">
        <f>IF(ISNUMBER(SEARCH("squat",$B131)),IF($C131&gt;=0.9,$D131*$E131," ")," ")</f>
        <v xml:space="preserve"> </v>
      </c>
    </row>
    <row r="132" spans="1:22" ht="12.75" customHeight="1">
      <c r="A132" s="31"/>
      <c r="B132" s="173" t="s">
        <v>2</v>
      </c>
      <c r="C132" s="33">
        <v>0.6</v>
      </c>
      <c r="D132" s="34">
        <v>5</v>
      </c>
      <c r="E132" s="35">
        <v>1</v>
      </c>
      <c r="F132" s="35">
        <f>Max!$B$2*C132</f>
        <v>120</v>
      </c>
      <c r="G132" s="86">
        <f t="shared" si="113"/>
        <v>5</v>
      </c>
      <c r="H132" s="87">
        <f t="shared" si="114"/>
        <v>600</v>
      </c>
      <c r="I132" s="86"/>
      <c r="J132" s="87"/>
      <c r="K132" s="86"/>
      <c r="M132" s="175" t="str">
        <f t="shared" ref="M132:M138" si="115">IF(ISNUMBER(SEARCH("squat",$B132)),IF($C132&gt;=0.5,IF($C132&lt;0.6,$D132*$E132," ")," ")," ")</f>
        <v xml:space="preserve"> </v>
      </c>
      <c r="N132" s="175">
        <f t="shared" ref="N132:N138" si="116">IF(ISNUMBER(SEARCH("squat",$B132)),IF($C132&gt;=0.6,IF($C132&lt;0.7,$D132*$E132," ")," ")," ")</f>
        <v>5</v>
      </c>
      <c r="O132" s="175" t="str">
        <f t="shared" ref="O132:O138" si="117">IF(ISNUMBER(SEARCH("squat",$B132)),IF($C132&gt;=0.7,IF($C132&lt;0.8,$D132*$E132," ")," ")," ")</f>
        <v xml:space="preserve"> </v>
      </c>
      <c r="P132" s="175" t="str">
        <f t="shared" ref="P132:P138" si="118">IF(ISNUMBER(SEARCH("squat",$B132)),IF($C132&gt;=0.8,IF($C132&lt;0.9,$D132*$E132," ")," ")," ")</f>
        <v xml:space="preserve"> </v>
      </c>
      <c r="Q132" s="175" t="str">
        <f t="shared" ref="Q132:Q138" si="119">IF(ISNUMBER(SEARCH("squat",$B132)),IF($C132&gt;=0.9,$D132*$E132," ")," ")</f>
        <v xml:space="preserve"> </v>
      </c>
    </row>
    <row r="133" spans="1:22" ht="12.75" customHeight="1">
      <c r="A133" s="31"/>
      <c r="B133" s="173" t="s">
        <v>2</v>
      </c>
      <c r="C133" s="33">
        <v>0.7</v>
      </c>
      <c r="D133" s="34">
        <v>3</v>
      </c>
      <c r="E133" s="35">
        <v>1</v>
      </c>
      <c r="F133" s="35">
        <f>Max!$B$2*C133</f>
        <v>140</v>
      </c>
      <c r="G133" s="86">
        <f t="shared" si="113"/>
        <v>3</v>
      </c>
      <c r="H133" s="87">
        <f t="shared" si="114"/>
        <v>420</v>
      </c>
      <c r="I133" s="86"/>
      <c r="J133" s="87"/>
      <c r="K133" s="86"/>
      <c r="M133" s="175" t="str">
        <f t="shared" si="115"/>
        <v xml:space="preserve"> </v>
      </c>
      <c r="N133" s="175" t="str">
        <f t="shared" si="116"/>
        <v xml:space="preserve"> </v>
      </c>
      <c r="O133" s="175">
        <f t="shared" si="117"/>
        <v>3</v>
      </c>
      <c r="P133" s="175" t="str">
        <f t="shared" si="118"/>
        <v xml:space="preserve"> </v>
      </c>
      <c r="Q133" s="175" t="str">
        <f t="shared" si="119"/>
        <v xml:space="preserve"> </v>
      </c>
    </row>
    <row r="134" spans="1:22" ht="12.75" customHeight="1">
      <c r="A134" s="31"/>
      <c r="B134" s="173" t="s">
        <v>2</v>
      </c>
      <c r="C134" s="33">
        <v>0.7</v>
      </c>
      <c r="D134" s="34">
        <v>7</v>
      </c>
      <c r="E134" s="35">
        <v>1</v>
      </c>
      <c r="F134" s="35">
        <f>Max!$B$2*C134</f>
        <v>140</v>
      </c>
      <c r="G134" s="86">
        <f t="shared" si="113"/>
        <v>7</v>
      </c>
      <c r="H134" s="87">
        <f t="shared" si="114"/>
        <v>980</v>
      </c>
      <c r="I134" s="86"/>
      <c r="J134" s="87"/>
      <c r="K134" s="86"/>
      <c r="M134" s="175" t="str">
        <f t="shared" si="115"/>
        <v xml:space="preserve"> </v>
      </c>
      <c r="N134" s="175" t="str">
        <f t="shared" si="116"/>
        <v xml:space="preserve"> </v>
      </c>
      <c r="O134" s="175">
        <f t="shared" si="117"/>
        <v>7</v>
      </c>
      <c r="P134" s="175" t="str">
        <f t="shared" si="118"/>
        <v xml:space="preserve"> </v>
      </c>
      <c r="Q134" s="175" t="str">
        <f t="shared" si="119"/>
        <v xml:space="preserve"> </v>
      </c>
    </row>
    <row r="135" spans="1:22" ht="12.75" customHeight="1">
      <c r="A135" s="31"/>
      <c r="B135" s="173" t="s">
        <v>2</v>
      </c>
      <c r="C135" s="33">
        <v>0.7</v>
      </c>
      <c r="D135" s="34">
        <v>4</v>
      </c>
      <c r="E135" s="35">
        <v>1</v>
      </c>
      <c r="F135" s="35">
        <f>Max!$B$2*C135</f>
        <v>140</v>
      </c>
      <c r="G135" s="86">
        <f t="shared" si="113"/>
        <v>4</v>
      </c>
      <c r="H135" s="87">
        <f t="shared" si="114"/>
        <v>560</v>
      </c>
      <c r="I135" s="86"/>
      <c r="J135" s="87"/>
      <c r="K135" s="86"/>
      <c r="M135" s="175" t="str">
        <f t="shared" si="115"/>
        <v xml:space="preserve"> </v>
      </c>
      <c r="N135" s="175" t="str">
        <f t="shared" si="116"/>
        <v xml:space="preserve"> </v>
      </c>
      <c r="O135" s="175">
        <f t="shared" si="117"/>
        <v>4</v>
      </c>
      <c r="P135" s="175" t="str">
        <f t="shared" si="118"/>
        <v xml:space="preserve"> </v>
      </c>
      <c r="Q135" s="175" t="str">
        <f t="shared" si="119"/>
        <v xml:space="preserve"> </v>
      </c>
    </row>
    <row r="136" spans="1:22" ht="12.75" customHeight="1">
      <c r="A136" s="31"/>
      <c r="B136" s="173" t="s">
        <v>2</v>
      </c>
      <c r="C136" s="33">
        <v>0.7</v>
      </c>
      <c r="D136" s="34">
        <v>8</v>
      </c>
      <c r="E136" s="35">
        <v>1</v>
      </c>
      <c r="F136" s="35">
        <f>Max!$B$2*C136</f>
        <v>140</v>
      </c>
      <c r="G136" s="86">
        <f t="shared" si="113"/>
        <v>8</v>
      </c>
      <c r="H136" s="87">
        <f t="shared" si="114"/>
        <v>1120</v>
      </c>
      <c r="I136" s="86"/>
      <c r="J136" s="87"/>
      <c r="K136" s="86"/>
      <c r="M136" s="175" t="str">
        <f t="shared" si="115"/>
        <v xml:space="preserve"> </v>
      </c>
      <c r="N136" s="175" t="str">
        <f t="shared" si="116"/>
        <v xml:space="preserve"> </v>
      </c>
      <c r="O136" s="175">
        <f t="shared" si="117"/>
        <v>8</v>
      </c>
      <c r="P136" s="175" t="str">
        <f t="shared" si="118"/>
        <v xml:space="preserve"> </v>
      </c>
      <c r="Q136" s="175" t="str">
        <f t="shared" si="119"/>
        <v xml:space="preserve"> </v>
      </c>
    </row>
    <row r="137" spans="1:22" ht="12.75" customHeight="1">
      <c r="A137" s="31"/>
      <c r="B137" s="173" t="s">
        <v>2</v>
      </c>
      <c r="C137" s="33">
        <v>0.7</v>
      </c>
      <c r="D137" s="34">
        <v>2</v>
      </c>
      <c r="E137" s="35">
        <v>1</v>
      </c>
      <c r="F137" s="35">
        <f>Max!$B$2*C137</f>
        <v>140</v>
      </c>
      <c r="G137" s="86">
        <f t="shared" si="113"/>
        <v>2</v>
      </c>
      <c r="H137" s="87">
        <f t="shared" si="114"/>
        <v>280</v>
      </c>
      <c r="I137" s="86"/>
      <c r="J137" s="87"/>
      <c r="K137" s="86"/>
      <c r="M137" s="175" t="str">
        <f t="shared" si="115"/>
        <v xml:space="preserve"> </v>
      </c>
      <c r="N137" s="175" t="str">
        <f t="shared" si="116"/>
        <v xml:space="preserve"> </v>
      </c>
      <c r="O137" s="175">
        <f t="shared" si="117"/>
        <v>2</v>
      </c>
      <c r="P137" s="175" t="str">
        <f t="shared" si="118"/>
        <v xml:space="preserve"> </v>
      </c>
      <c r="Q137" s="175" t="str">
        <f t="shared" si="119"/>
        <v xml:space="preserve"> </v>
      </c>
    </row>
    <row r="138" spans="1:22" ht="12.75" customHeight="1">
      <c r="A138" s="31"/>
      <c r="B138" s="173" t="s">
        <v>2</v>
      </c>
      <c r="C138" s="33">
        <v>0.7</v>
      </c>
      <c r="D138" s="34">
        <v>6</v>
      </c>
      <c r="E138" s="35">
        <v>1</v>
      </c>
      <c r="F138" s="35">
        <f>Max!$B$2*C138</f>
        <v>140</v>
      </c>
      <c r="G138" s="86">
        <f t="shared" si="113"/>
        <v>6</v>
      </c>
      <c r="H138" s="87">
        <f t="shared" si="114"/>
        <v>840</v>
      </c>
      <c r="I138" s="86"/>
      <c r="J138" s="87"/>
      <c r="K138" s="86"/>
      <c r="M138" s="175" t="str">
        <f t="shared" si="115"/>
        <v xml:space="preserve"> </v>
      </c>
      <c r="N138" s="175" t="str">
        <f t="shared" si="116"/>
        <v xml:space="preserve"> </v>
      </c>
      <c r="O138" s="175">
        <f t="shared" si="117"/>
        <v>6</v>
      </c>
      <c r="P138" s="175" t="str">
        <f t="shared" si="118"/>
        <v xml:space="preserve"> </v>
      </c>
      <c r="Q138" s="175" t="str">
        <f t="shared" si="119"/>
        <v xml:space="preserve"> </v>
      </c>
    </row>
    <row r="139" spans="1:22" ht="12.75" customHeight="1">
      <c r="A139" s="26">
        <v>3</v>
      </c>
      <c r="B139" s="27" t="s">
        <v>16</v>
      </c>
      <c r="C139" s="28">
        <v>0.5</v>
      </c>
      <c r="D139" s="30">
        <v>3</v>
      </c>
      <c r="E139" s="29">
        <v>1</v>
      </c>
      <c r="F139" s="29">
        <f>Max!$B$3*C139</f>
        <v>42.5</v>
      </c>
      <c r="G139" s="86"/>
      <c r="H139" s="87"/>
      <c r="I139" s="86">
        <f>D139*E139</f>
        <v>3</v>
      </c>
      <c r="J139" s="87">
        <f>F139*I139</f>
        <v>127.5</v>
      </c>
      <c r="K139" s="86"/>
      <c r="M139"/>
      <c r="N139"/>
      <c r="O139"/>
      <c r="P139"/>
      <c r="Q139"/>
      <c r="R139" s="176">
        <f t="shared" ref="R139:R142" si="120">IF(ISNUMBER(SEARCH("bench",$B139)),IF($C139&gt;=0.5,IF($C139&lt;0.6,$D139*$E139," ")," ")," ")</f>
        <v>3</v>
      </c>
      <c r="S139" s="176" t="str">
        <f t="shared" ref="S139:S142" si="121">IF(ISNUMBER(SEARCH("bench",$B139)),IF($C139&gt;=0.6,IF($C139&lt;0.7,$D139*$E139," ")," ")," ")</f>
        <v xml:space="preserve"> </v>
      </c>
      <c r="T139" s="176" t="str">
        <f t="shared" ref="T139:T142" si="122">IF(ISNUMBER(SEARCH("bench",$B139)),IF($C139&gt;=0.7,IF($C139&lt;0.8,$D139*$E139," ")," ")," ")</f>
        <v xml:space="preserve"> </v>
      </c>
      <c r="U139" s="176" t="str">
        <f t="shared" ref="U139:U142" si="123">IF(ISNUMBER(SEARCH("bench",$B139)),IF($C139&gt;=0.8,IF($C139&lt;0.9,$D139*$E139," ")," ")," ")</f>
        <v xml:space="preserve"> </v>
      </c>
      <c r="V139" s="176" t="str">
        <f t="shared" ref="V139:V142" si="124">IF(ISNUMBER(SEARCH("bench",$B139)),IF($C139&gt;=0.9,$D139*$E139," ")," ")</f>
        <v xml:space="preserve"> </v>
      </c>
    </row>
    <row r="140" spans="1:22" ht="12.75" customHeight="1">
      <c r="A140" s="26"/>
      <c r="B140" s="174" t="s">
        <v>16</v>
      </c>
      <c r="C140" s="28">
        <v>0.6</v>
      </c>
      <c r="D140" s="30">
        <v>3</v>
      </c>
      <c r="E140" s="29">
        <v>1</v>
      </c>
      <c r="F140" s="29">
        <f>Max!$B$3*C140</f>
        <v>51</v>
      </c>
      <c r="G140" s="86"/>
      <c r="H140" s="87"/>
      <c r="I140" s="86">
        <f>D140*E140</f>
        <v>3</v>
      </c>
      <c r="J140" s="87">
        <f>F140*I140</f>
        <v>153</v>
      </c>
      <c r="K140" s="86"/>
      <c r="M140"/>
      <c r="N140"/>
      <c r="O140"/>
      <c r="P140"/>
      <c r="Q140"/>
      <c r="R140" s="176" t="str">
        <f t="shared" si="120"/>
        <v xml:space="preserve"> </v>
      </c>
      <c r="S140" s="176">
        <f t="shared" si="121"/>
        <v>3</v>
      </c>
      <c r="T140" s="176" t="str">
        <f t="shared" si="122"/>
        <v xml:space="preserve"> </v>
      </c>
      <c r="U140" s="176" t="str">
        <f t="shared" si="123"/>
        <v xml:space="preserve"> </v>
      </c>
      <c r="V140" s="176" t="str">
        <f t="shared" si="124"/>
        <v xml:space="preserve"> </v>
      </c>
    </row>
    <row r="141" spans="1:22" ht="12.75" customHeight="1">
      <c r="A141" s="26"/>
      <c r="B141" s="174" t="s">
        <v>16</v>
      </c>
      <c r="C141" s="28">
        <v>0.7</v>
      </c>
      <c r="D141" s="30">
        <v>3</v>
      </c>
      <c r="E141" s="29">
        <v>1</v>
      </c>
      <c r="F141" s="29">
        <f>Max!$B$3*C141</f>
        <v>59.499999999999993</v>
      </c>
      <c r="G141" s="86"/>
      <c r="H141" s="87"/>
      <c r="I141" s="86">
        <f>D141*E141</f>
        <v>3</v>
      </c>
      <c r="J141" s="87">
        <f>F141*I141</f>
        <v>178.49999999999997</v>
      </c>
      <c r="K141" s="86"/>
      <c r="M141"/>
      <c r="N141"/>
      <c r="O141"/>
      <c r="P141"/>
      <c r="Q141"/>
      <c r="R141" s="176" t="str">
        <f t="shared" si="120"/>
        <v xml:space="preserve"> </v>
      </c>
      <c r="S141" s="176" t="str">
        <f t="shared" si="121"/>
        <v xml:space="preserve"> </v>
      </c>
      <c r="T141" s="176">
        <f t="shared" si="122"/>
        <v>3</v>
      </c>
      <c r="U141" s="176" t="str">
        <f t="shared" si="123"/>
        <v xml:space="preserve"> </v>
      </c>
      <c r="V141" s="176" t="str">
        <f t="shared" si="124"/>
        <v xml:space="preserve"> </v>
      </c>
    </row>
    <row r="142" spans="1:22" ht="12.75" customHeight="1">
      <c r="A142" s="26"/>
      <c r="B142" s="174" t="s">
        <v>16</v>
      </c>
      <c r="C142" s="28">
        <v>0.8</v>
      </c>
      <c r="D142" s="30">
        <v>2</v>
      </c>
      <c r="E142" s="29">
        <v>4</v>
      </c>
      <c r="F142" s="29">
        <f>Max!$B$3*C142</f>
        <v>68</v>
      </c>
      <c r="G142" s="86"/>
      <c r="H142" s="87"/>
      <c r="I142" s="86">
        <f>D142*E142</f>
        <v>8</v>
      </c>
      <c r="J142" s="87">
        <f>F142*I142</f>
        <v>544</v>
      </c>
      <c r="K142" s="86"/>
      <c r="M142"/>
      <c r="N142"/>
      <c r="O142"/>
      <c r="P142"/>
      <c r="Q142"/>
      <c r="R142" s="176" t="str">
        <f t="shared" si="120"/>
        <v xml:space="preserve"> </v>
      </c>
      <c r="S142" s="176" t="str">
        <f t="shared" si="121"/>
        <v xml:space="preserve"> </v>
      </c>
      <c r="T142" s="176" t="str">
        <f t="shared" si="122"/>
        <v xml:space="preserve"> </v>
      </c>
      <c r="U142" s="176">
        <f t="shared" si="123"/>
        <v>8</v>
      </c>
      <c r="V142" s="176" t="str">
        <f t="shared" si="124"/>
        <v xml:space="preserve"> </v>
      </c>
    </row>
    <row r="143" spans="1:22" ht="12.75" customHeight="1">
      <c r="A143" s="36">
        <v>4</v>
      </c>
      <c r="B143" s="48" t="s">
        <v>87</v>
      </c>
      <c r="C143" s="49"/>
      <c r="D143" s="38">
        <v>6</v>
      </c>
      <c r="E143" s="39">
        <v>4</v>
      </c>
      <c r="F143" s="50"/>
      <c r="G143" s="86"/>
      <c r="H143" s="87"/>
      <c r="I143" s="86"/>
      <c r="J143" s="87"/>
      <c r="K143" s="86"/>
      <c r="M143"/>
      <c r="N143"/>
      <c r="O143"/>
      <c r="P143"/>
      <c r="Q143"/>
    </row>
    <row r="144" spans="1:22" ht="12.75" customHeight="1">
      <c r="A144" s="40">
        <v>5</v>
      </c>
      <c r="B144" s="41" t="s">
        <v>97</v>
      </c>
      <c r="C144" s="42"/>
      <c r="D144" s="55">
        <v>5</v>
      </c>
      <c r="E144" s="43">
        <v>5</v>
      </c>
      <c r="F144" s="43"/>
      <c r="G144" s="86"/>
      <c r="H144" s="87"/>
      <c r="I144" s="86"/>
      <c r="J144" s="87"/>
      <c r="K144" s="86"/>
      <c r="M144"/>
      <c r="N144"/>
      <c r="O144"/>
      <c r="P144"/>
      <c r="Q144"/>
    </row>
    <row r="145" spans="1:27" ht="12.75" customHeight="1">
      <c r="C145" s="24"/>
      <c r="D145" s="17"/>
      <c r="E145" s="17"/>
      <c r="F145" s="17"/>
      <c r="G145" s="86"/>
      <c r="H145" s="87"/>
      <c r="I145" s="86"/>
      <c r="J145" s="87"/>
      <c r="K145" s="86"/>
      <c r="M145"/>
      <c r="N145"/>
      <c r="O145"/>
      <c r="P145"/>
      <c r="Q145"/>
    </row>
    <row r="146" spans="1:27" ht="12.75" customHeight="1">
      <c r="A146" s="11" t="s">
        <v>17</v>
      </c>
      <c r="C146" s="25" t="s">
        <v>12</v>
      </c>
      <c r="D146" s="16" t="s">
        <v>13</v>
      </c>
      <c r="E146" s="16" t="s">
        <v>14</v>
      </c>
      <c r="F146" s="16" t="s">
        <v>15</v>
      </c>
      <c r="G146" s="86"/>
      <c r="H146" s="87"/>
      <c r="I146" s="86"/>
      <c r="J146" s="87"/>
      <c r="K146" s="86"/>
      <c r="M146"/>
      <c r="N146"/>
      <c r="O146"/>
      <c r="P146"/>
      <c r="Q146"/>
    </row>
    <row r="147" spans="1:27" ht="12.75" customHeight="1">
      <c r="A147" s="44">
        <v>1</v>
      </c>
      <c r="B147" s="45" t="s">
        <v>98</v>
      </c>
      <c r="C147" s="46">
        <v>0.5</v>
      </c>
      <c r="D147" s="52">
        <v>3</v>
      </c>
      <c r="E147" s="47">
        <v>1</v>
      </c>
      <c r="F147" s="47">
        <f>Max!$B$4*C147</f>
        <v>80</v>
      </c>
      <c r="G147" s="86"/>
      <c r="H147" s="87"/>
      <c r="I147" s="86"/>
      <c r="J147" s="87"/>
      <c r="K147" s="86">
        <f>D147*E147</f>
        <v>3</v>
      </c>
      <c r="L147" s="84">
        <f>F147*K147</f>
        <v>240</v>
      </c>
      <c r="M147"/>
      <c r="N147"/>
      <c r="O147"/>
      <c r="P147"/>
      <c r="Q147"/>
      <c r="W147" s="177">
        <f>IF(ISNUMBER(SEARCH("deadlift",$B147)),IF($C147&gt;=0.5,IF($C147&lt;0.6,$D147*$E147," ")," ")," ")</f>
        <v>3</v>
      </c>
      <c r="X147" s="177" t="str">
        <f>IF(ISNUMBER(SEARCH("deadlift",$B147)),IF($C147&gt;=0.6,IF($C147&lt;0.7,$D147*$E147," ")," ")," ")</f>
        <v xml:space="preserve"> </v>
      </c>
      <c r="Y147" s="177" t="str">
        <f>IF(ISNUMBER(SEARCH("deadlift",$B147)),IF($C147&gt;=0.7,IF($C147&lt;0.8,$D147*$E147," ")," ")," ")</f>
        <v xml:space="preserve"> </v>
      </c>
      <c r="Z147" s="177" t="str">
        <f>IF(ISNUMBER(SEARCH("deadlift",$B147)),IF($C147&gt;=0.8,IF($C147&lt;0.9,$D147*$E147," ")," ")," ")</f>
        <v xml:space="preserve"> </v>
      </c>
      <c r="AA147" s="177" t="str">
        <f>IF(ISNUMBER(SEARCH("deadlift",$B147)),IF($C147&gt;=0.9,$D147*$E147," ")," ")</f>
        <v xml:space="preserve"> </v>
      </c>
    </row>
    <row r="148" spans="1:27" ht="12.75" customHeight="1">
      <c r="A148" s="44"/>
      <c r="B148" s="179" t="s">
        <v>98</v>
      </c>
      <c r="C148" s="46">
        <v>0.6</v>
      </c>
      <c r="D148" s="52">
        <v>3</v>
      </c>
      <c r="E148" s="47">
        <v>1</v>
      </c>
      <c r="F148" s="47">
        <f>Max!$B$4*C148</f>
        <v>96</v>
      </c>
      <c r="G148" s="86"/>
      <c r="H148" s="87"/>
      <c r="I148" s="86"/>
      <c r="J148" s="87"/>
      <c r="K148" s="86">
        <f>D148*E148</f>
        <v>3</v>
      </c>
      <c r="L148" s="84">
        <f>F148*K148</f>
        <v>288</v>
      </c>
      <c r="M148"/>
      <c r="N148"/>
      <c r="O148"/>
      <c r="P148"/>
      <c r="Q148"/>
      <c r="W148" s="177" t="str">
        <f t="shared" ref="W148:W149" si="125">IF(ISNUMBER(SEARCH("deadlift",$B148)),IF($C148&gt;=0.5,IF($C148&lt;0.6,$D148*$E148," ")," ")," ")</f>
        <v xml:space="preserve"> </v>
      </c>
      <c r="X148" s="177">
        <f t="shared" ref="X148:X149" si="126">IF(ISNUMBER(SEARCH("deadlift",$B148)),IF($C148&gt;=0.6,IF($C148&lt;0.7,$D148*$E148," ")," ")," ")</f>
        <v>3</v>
      </c>
      <c r="Y148" s="177" t="str">
        <f t="shared" ref="Y148:Y149" si="127">IF(ISNUMBER(SEARCH("deadlift",$B148)),IF($C148&gt;=0.7,IF($C148&lt;0.8,$D148*$E148," ")," ")," ")</f>
        <v xml:space="preserve"> </v>
      </c>
      <c r="Z148" s="177" t="str">
        <f t="shared" ref="Z148:Z149" si="128">IF(ISNUMBER(SEARCH("deadlift",$B148)),IF($C148&gt;=0.8,IF($C148&lt;0.9,$D148*$E148," ")," ")," ")</f>
        <v xml:space="preserve"> </v>
      </c>
      <c r="AA148" s="177" t="str">
        <f t="shared" ref="AA148:AA149" si="129">IF(ISNUMBER(SEARCH("deadlift",$B148)),IF($C148&gt;=0.9,$D148*$E148," ")," ")</f>
        <v xml:space="preserve"> </v>
      </c>
    </row>
    <row r="149" spans="1:27" ht="12.75" customHeight="1">
      <c r="A149" s="44"/>
      <c r="B149" s="179" t="s">
        <v>98</v>
      </c>
      <c r="C149" s="46">
        <v>0.7</v>
      </c>
      <c r="D149" s="52">
        <v>2</v>
      </c>
      <c r="E149" s="47">
        <v>4</v>
      </c>
      <c r="F149" s="47">
        <f>Max!$B$4*C149</f>
        <v>112</v>
      </c>
      <c r="G149" s="86"/>
      <c r="H149" s="87"/>
      <c r="I149" s="86"/>
      <c r="J149" s="87"/>
      <c r="K149" s="86">
        <f>D149*E149</f>
        <v>8</v>
      </c>
      <c r="L149" s="84">
        <f>F149*K149</f>
        <v>896</v>
      </c>
      <c r="M149"/>
      <c r="N149"/>
      <c r="O149"/>
      <c r="P149"/>
      <c r="Q149"/>
      <c r="W149" s="177" t="str">
        <f t="shared" si="125"/>
        <v xml:space="preserve"> </v>
      </c>
      <c r="X149" s="177" t="str">
        <f t="shared" si="126"/>
        <v xml:space="preserve"> </v>
      </c>
      <c r="Y149" s="177">
        <f t="shared" si="127"/>
        <v>8</v>
      </c>
      <c r="Z149" s="177" t="str">
        <f t="shared" si="128"/>
        <v xml:space="preserve"> </v>
      </c>
      <c r="AA149" s="177" t="str">
        <f t="shared" si="129"/>
        <v xml:space="preserve"> </v>
      </c>
    </row>
    <row r="150" spans="1:27" ht="12.75" customHeight="1">
      <c r="A150" s="26">
        <v>2</v>
      </c>
      <c r="B150" s="27" t="s">
        <v>16</v>
      </c>
      <c r="C150" s="28">
        <v>0.5</v>
      </c>
      <c r="D150" s="30">
        <v>6</v>
      </c>
      <c r="E150" s="29">
        <v>1</v>
      </c>
      <c r="F150" s="29">
        <f>Max!$B$3*C150</f>
        <v>42.5</v>
      </c>
      <c r="G150" s="86"/>
      <c r="H150" s="87"/>
      <c r="I150" s="86">
        <f t="shared" ref="I150:I154" si="130">D150*E150</f>
        <v>6</v>
      </c>
      <c r="J150" s="87">
        <f t="shared" ref="J150:J154" si="131">F150*I150</f>
        <v>255</v>
      </c>
      <c r="K150" s="86"/>
      <c r="M150"/>
      <c r="N150"/>
      <c r="O150"/>
      <c r="P150"/>
      <c r="Q150"/>
      <c r="R150" s="176">
        <f t="shared" ref="R150:R154" si="132">IF(ISNUMBER(SEARCH("bench",$B150)),IF($C150&gt;=0.5,IF($C150&lt;0.6,$D150*$E150," ")," ")," ")</f>
        <v>6</v>
      </c>
      <c r="S150" s="176" t="str">
        <f t="shared" ref="S150:S154" si="133">IF(ISNUMBER(SEARCH("bench",$B150)),IF($C150&gt;=0.6,IF($C150&lt;0.7,$D150*$E150," ")," ")," ")</f>
        <v xml:space="preserve"> </v>
      </c>
      <c r="T150" s="176" t="str">
        <f t="shared" ref="T150:T154" si="134">IF(ISNUMBER(SEARCH("bench",$B150)),IF($C150&gt;=0.7,IF($C150&lt;0.8,$D150*$E150," ")," ")," ")</f>
        <v xml:space="preserve"> </v>
      </c>
      <c r="U150" s="176" t="str">
        <f t="shared" ref="U150:U154" si="135">IF(ISNUMBER(SEARCH("bench",$B150)),IF($C150&gt;=0.8,IF($C150&lt;0.9,$D150*$E150," ")," ")," ")</f>
        <v xml:space="preserve"> </v>
      </c>
      <c r="V150" s="176" t="str">
        <f t="shared" ref="V150:V154" si="136">IF(ISNUMBER(SEARCH("bench",$B150)),IF($C150&gt;=0.9,$D150*$E150," ")," ")</f>
        <v xml:space="preserve"> </v>
      </c>
    </row>
    <row r="151" spans="1:27" ht="12.75" customHeight="1">
      <c r="A151" s="26"/>
      <c r="B151" s="174" t="s">
        <v>16</v>
      </c>
      <c r="C151" s="28">
        <v>0.6</v>
      </c>
      <c r="D151" s="30">
        <v>5</v>
      </c>
      <c r="E151" s="29">
        <v>1</v>
      </c>
      <c r="F151" s="29">
        <f>Max!$B$3*C151</f>
        <v>51</v>
      </c>
      <c r="G151" s="86"/>
      <c r="H151" s="87"/>
      <c r="I151" s="86">
        <f t="shared" si="130"/>
        <v>5</v>
      </c>
      <c r="J151" s="87">
        <f t="shared" si="131"/>
        <v>255</v>
      </c>
      <c r="K151" s="86"/>
      <c r="M151"/>
      <c r="N151"/>
      <c r="O151"/>
      <c r="P151"/>
      <c r="Q151"/>
      <c r="R151" s="176" t="str">
        <f t="shared" si="132"/>
        <v xml:space="preserve"> </v>
      </c>
      <c r="S151" s="176">
        <f t="shared" si="133"/>
        <v>5</v>
      </c>
      <c r="T151" s="176" t="str">
        <f t="shared" si="134"/>
        <v xml:space="preserve"> </v>
      </c>
      <c r="U151" s="176" t="str">
        <f t="shared" si="135"/>
        <v xml:space="preserve"> </v>
      </c>
      <c r="V151" s="176" t="str">
        <f t="shared" si="136"/>
        <v xml:space="preserve"> </v>
      </c>
    </row>
    <row r="152" spans="1:27" ht="12.75" customHeight="1">
      <c r="A152" s="26"/>
      <c r="B152" s="174" t="s">
        <v>16</v>
      </c>
      <c r="C152" s="28">
        <v>0.7</v>
      </c>
      <c r="D152" s="30">
        <v>4</v>
      </c>
      <c r="E152" s="29">
        <v>1</v>
      </c>
      <c r="F152" s="29">
        <f>Max!$B$3*C152</f>
        <v>59.499999999999993</v>
      </c>
      <c r="G152" s="86"/>
      <c r="H152" s="87"/>
      <c r="I152" s="86">
        <f t="shared" si="130"/>
        <v>4</v>
      </c>
      <c r="J152" s="87">
        <f t="shared" si="131"/>
        <v>237.99999999999997</v>
      </c>
      <c r="K152" s="86"/>
      <c r="M152"/>
      <c r="N152"/>
      <c r="O152"/>
      <c r="P152"/>
      <c r="Q152"/>
      <c r="R152" s="176" t="str">
        <f t="shared" si="132"/>
        <v xml:space="preserve"> </v>
      </c>
      <c r="S152" s="176" t="str">
        <f t="shared" si="133"/>
        <v xml:space="preserve"> </v>
      </c>
      <c r="T152" s="176">
        <f t="shared" si="134"/>
        <v>4</v>
      </c>
      <c r="U152" s="176" t="str">
        <f t="shared" si="135"/>
        <v xml:space="preserve"> </v>
      </c>
      <c r="V152" s="176" t="str">
        <f t="shared" si="136"/>
        <v xml:space="preserve"> </v>
      </c>
    </row>
    <row r="153" spans="1:27" ht="12.75" customHeight="1">
      <c r="A153" s="26"/>
      <c r="B153" s="174" t="s">
        <v>16</v>
      </c>
      <c r="C153" s="28">
        <v>0.75</v>
      </c>
      <c r="D153" s="30">
        <v>3</v>
      </c>
      <c r="E153" s="29">
        <v>1</v>
      </c>
      <c r="F153" s="29">
        <f>Max!$B$3*C153</f>
        <v>63.75</v>
      </c>
      <c r="G153" s="86"/>
      <c r="H153" s="87"/>
      <c r="I153" s="86">
        <f t="shared" si="130"/>
        <v>3</v>
      </c>
      <c r="J153" s="87">
        <f t="shared" si="131"/>
        <v>191.25</v>
      </c>
      <c r="K153" s="86"/>
      <c r="M153"/>
      <c r="N153"/>
      <c r="O153"/>
      <c r="P153"/>
      <c r="Q153"/>
      <c r="R153" s="176" t="str">
        <f t="shared" si="132"/>
        <v xml:space="preserve"> </v>
      </c>
      <c r="S153" s="176" t="str">
        <f t="shared" si="133"/>
        <v xml:space="preserve"> </v>
      </c>
      <c r="T153" s="176">
        <f t="shared" si="134"/>
        <v>3</v>
      </c>
      <c r="U153" s="176" t="str">
        <f t="shared" si="135"/>
        <v xml:space="preserve"> </v>
      </c>
      <c r="V153" s="176" t="str">
        <f t="shared" si="136"/>
        <v xml:space="preserve"> </v>
      </c>
    </row>
    <row r="154" spans="1:27" ht="12.75" customHeight="1">
      <c r="A154" s="26"/>
      <c r="B154" s="174" t="s">
        <v>16</v>
      </c>
      <c r="C154" s="28">
        <v>0.8</v>
      </c>
      <c r="D154" s="30">
        <v>2</v>
      </c>
      <c r="E154" s="29">
        <v>2</v>
      </c>
      <c r="F154" s="29">
        <f>Max!$B$3*C154</f>
        <v>68</v>
      </c>
      <c r="G154" s="86"/>
      <c r="H154" s="87"/>
      <c r="I154" s="86">
        <f t="shared" si="130"/>
        <v>4</v>
      </c>
      <c r="J154" s="87">
        <f t="shared" si="131"/>
        <v>272</v>
      </c>
      <c r="K154" s="86"/>
      <c r="M154"/>
      <c r="N154"/>
      <c r="O154"/>
      <c r="P154"/>
      <c r="Q154"/>
      <c r="R154" s="176" t="str">
        <f t="shared" si="132"/>
        <v xml:space="preserve"> </v>
      </c>
      <c r="S154" s="176" t="str">
        <f t="shared" si="133"/>
        <v xml:space="preserve"> </v>
      </c>
      <c r="T154" s="176" t="str">
        <f t="shared" si="134"/>
        <v xml:space="preserve"> </v>
      </c>
      <c r="U154" s="176">
        <f t="shared" si="135"/>
        <v>4</v>
      </c>
      <c r="V154" s="176" t="str">
        <f t="shared" si="136"/>
        <v xml:space="preserve"> </v>
      </c>
    </row>
    <row r="155" spans="1:27" ht="12.75" customHeight="1">
      <c r="A155" s="44">
        <v>3</v>
      </c>
      <c r="B155" s="45" t="s">
        <v>99</v>
      </c>
      <c r="C155" s="46">
        <v>0.6</v>
      </c>
      <c r="D155" s="52">
        <v>4</v>
      </c>
      <c r="E155" s="47">
        <v>1</v>
      </c>
      <c r="F155" s="47">
        <f>Max!$B$4*C155</f>
        <v>96</v>
      </c>
      <c r="G155" s="86"/>
      <c r="H155" s="87"/>
      <c r="I155" s="86"/>
      <c r="J155" s="87"/>
      <c r="K155" s="86">
        <f>D155*E155</f>
        <v>4</v>
      </c>
      <c r="L155" s="84">
        <f>F155*K155</f>
        <v>384</v>
      </c>
      <c r="M155"/>
      <c r="N155"/>
      <c r="O155"/>
      <c r="P155"/>
      <c r="Q155"/>
      <c r="W155" s="177" t="str">
        <f>IF(ISNUMBER(SEARCH("deadlift",$B155)),IF($C155&gt;=0.5,IF($C155&lt;0.6,$D155*$E155," ")," ")," ")</f>
        <v xml:space="preserve"> </v>
      </c>
      <c r="X155" s="177">
        <f>IF(ISNUMBER(SEARCH("deadlift",$B155)),IF($C155&gt;=0.6,IF($C155&lt;0.7,$D155*$E155," ")," ")," ")</f>
        <v>4</v>
      </c>
      <c r="Y155" s="177" t="str">
        <f>IF(ISNUMBER(SEARCH("deadlift",$B155)),IF($C155&gt;=0.7,IF($C155&lt;0.8,$D155*$E155," ")," ")," ")</f>
        <v xml:space="preserve"> </v>
      </c>
      <c r="Z155" s="177" t="str">
        <f>IF(ISNUMBER(SEARCH("deadlift",$B155)),IF($C155&gt;=0.8,IF($C155&lt;0.9,$D155*$E155," ")," ")," ")</f>
        <v xml:space="preserve"> </v>
      </c>
      <c r="AA155" s="177" t="str">
        <f>IF(ISNUMBER(SEARCH("deadlift",$B155)),IF($C155&gt;=0.9,$D155*$E155," ")," ")</f>
        <v xml:space="preserve"> </v>
      </c>
    </row>
    <row r="156" spans="1:27" ht="12.75" customHeight="1">
      <c r="A156" s="44"/>
      <c r="B156" s="179" t="s">
        <v>99</v>
      </c>
      <c r="C156" s="46">
        <v>0.7</v>
      </c>
      <c r="D156" s="52">
        <v>4</v>
      </c>
      <c r="E156" s="47">
        <v>1</v>
      </c>
      <c r="F156" s="47">
        <f>Max!$B$4*C156</f>
        <v>112</v>
      </c>
      <c r="G156" s="86"/>
      <c r="H156" s="87"/>
      <c r="I156" s="86"/>
      <c r="J156" s="87"/>
      <c r="K156" s="86">
        <f>D156*E156</f>
        <v>4</v>
      </c>
      <c r="L156" s="84">
        <f>F156*K156</f>
        <v>448</v>
      </c>
      <c r="M156"/>
      <c r="N156"/>
      <c r="O156"/>
      <c r="P156"/>
      <c r="Q156"/>
      <c r="W156" s="177" t="str">
        <f t="shared" ref="W156:W157" si="137">IF(ISNUMBER(SEARCH("deadlift",$B156)),IF($C156&gt;=0.5,IF($C156&lt;0.6,$D156*$E156," ")," ")," ")</f>
        <v xml:space="preserve"> </v>
      </c>
      <c r="X156" s="177" t="str">
        <f t="shared" ref="X156:X157" si="138">IF(ISNUMBER(SEARCH("deadlift",$B156)),IF($C156&gt;=0.6,IF($C156&lt;0.7,$D156*$E156," ")," ")," ")</f>
        <v xml:space="preserve"> </v>
      </c>
      <c r="Y156" s="177">
        <f t="shared" ref="Y156:Y157" si="139">IF(ISNUMBER(SEARCH("deadlift",$B156)),IF($C156&gt;=0.7,IF($C156&lt;0.8,$D156*$E156," ")," ")," ")</f>
        <v>4</v>
      </c>
      <c r="Z156" s="177" t="str">
        <f t="shared" ref="Z156:Z157" si="140">IF(ISNUMBER(SEARCH("deadlift",$B156)),IF($C156&gt;=0.8,IF($C156&lt;0.9,$D156*$E156," ")," ")," ")</f>
        <v xml:space="preserve"> </v>
      </c>
      <c r="AA156" s="177" t="str">
        <f t="shared" ref="AA156:AA157" si="141">IF(ISNUMBER(SEARCH("deadlift",$B156)),IF($C156&gt;=0.9,$D156*$E156," ")," ")</f>
        <v xml:space="preserve"> </v>
      </c>
    </row>
    <row r="157" spans="1:27" ht="12.75" customHeight="1">
      <c r="A157" s="44"/>
      <c r="B157" s="179" t="s">
        <v>99</v>
      </c>
      <c r="C157" s="46">
        <v>0.8</v>
      </c>
      <c r="D157" s="52">
        <v>4</v>
      </c>
      <c r="E157" s="47">
        <v>4</v>
      </c>
      <c r="F157" s="47">
        <f>Max!$B$4*C157</f>
        <v>128</v>
      </c>
      <c r="G157" s="86"/>
      <c r="H157" s="87"/>
      <c r="I157" s="86"/>
      <c r="J157" s="87"/>
      <c r="K157" s="86">
        <f>D157*E157</f>
        <v>16</v>
      </c>
      <c r="L157" s="84">
        <f>F157*K157</f>
        <v>2048</v>
      </c>
      <c r="M157"/>
      <c r="N157"/>
      <c r="O157"/>
      <c r="P157"/>
      <c r="Q157"/>
      <c r="W157" s="177" t="str">
        <f t="shared" si="137"/>
        <v xml:space="preserve"> </v>
      </c>
      <c r="X157" s="177" t="str">
        <f t="shared" si="138"/>
        <v xml:space="preserve"> </v>
      </c>
      <c r="Y157" s="177" t="str">
        <f t="shared" si="139"/>
        <v xml:space="preserve"> </v>
      </c>
      <c r="Z157" s="177">
        <f t="shared" si="140"/>
        <v>16</v>
      </c>
      <c r="AA157" s="177" t="str">
        <f t="shared" si="141"/>
        <v xml:space="preserve"> </v>
      </c>
    </row>
    <row r="158" spans="1:27" ht="12.75" customHeight="1">
      <c r="A158" s="51">
        <v>4</v>
      </c>
      <c r="B158" s="54" t="s">
        <v>26</v>
      </c>
      <c r="C158" s="37"/>
      <c r="D158" s="39">
        <v>6</v>
      </c>
      <c r="E158" s="39">
        <v>5</v>
      </c>
      <c r="F158" s="39"/>
      <c r="G158" s="86"/>
      <c r="H158" s="87"/>
      <c r="I158" s="86"/>
      <c r="J158" s="87"/>
      <c r="K158" s="86"/>
      <c r="M158"/>
      <c r="N158"/>
      <c r="O158"/>
      <c r="P158"/>
      <c r="Q158"/>
    </row>
    <row r="159" spans="1:27" ht="12.75" customHeight="1">
      <c r="A159" s="51">
        <v>5</v>
      </c>
      <c r="B159" s="54" t="s">
        <v>23</v>
      </c>
      <c r="C159" s="37"/>
      <c r="D159" s="38">
        <v>10</v>
      </c>
      <c r="E159" s="39">
        <v>3</v>
      </c>
      <c r="F159" s="39"/>
      <c r="G159" s="86"/>
      <c r="H159" s="87"/>
      <c r="I159" s="86"/>
      <c r="J159" s="87"/>
      <c r="K159" s="86"/>
      <c r="M159"/>
      <c r="N159"/>
      <c r="O159"/>
      <c r="P159"/>
      <c r="Q159"/>
    </row>
    <row r="160" spans="1:27" ht="12.75" customHeight="1">
      <c r="C160" s="24"/>
      <c r="D160" s="17"/>
      <c r="E160" s="17"/>
      <c r="F160" s="17"/>
      <c r="G160" s="86"/>
      <c r="H160" s="87"/>
      <c r="I160" s="86"/>
      <c r="J160" s="87"/>
      <c r="K160" s="86"/>
      <c r="M160"/>
      <c r="N160"/>
      <c r="O160"/>
      <c r="P160"/>
      <c r="Q160"/>
    </row>
    <row r="161" spans="1:27" ht="12.75" customHeight="1">
      <c r="A161" s="11" t="s">
        <v>18</v>
      </c>
      <c r="C161" s="25" t="s">
        <v>12</v>
      </c>
      <c r="D161" s="16" t="s">
        <v>13</v>
      </c>
      <c r="E161" s="16" t="s">
        <v>14</v>
      </c>
      <c r="F161" s="16" t="s">
        <v>15</v>
      </c>
      <c r="G161" s="86"/>
      <c r="H161" s="87"/>
      <c r="I161" s="86"/>
      <c r="J161" s="87"/>
      <c r="K161" s="86"/>
      <c r="M161"/>
      <c r="N161"/>
      <c r="O161"/>
      <c r="P161"/>
      <c r="Q161"/>
    </row>
    <row r="162" spans="1:27" ht="12.75" customHeight="1">
      <c r="A162" s="31">
        <v>1</v>
      </c>
      <c r="B162" s="32" t="s">
        <v>2</v>
      </c>
      <c r="C162" s="33">
        <v>0.5</v>
      </c>
      <c r="D162" s="34">
        <v>5</v>
      </c>
      <c r="E162" s="35">
        <v>1</v>
      </c>
      <c r="F162" s="35">
        <f>Max!$B$2*C162</f>
        <v>100</v>
      </c>
      <c r="G162" s="86">
        <f>D162*E162</f>
        <v>5</v>
      </c>
      <c r="H162" s="87">
        <f>F162*G162</f>
        <v>500</v>
      </c>
      <c r="I162" s="86"/>
      <c r="J162" s="87"/>
      <c r="K162" s="86"/>
      <c r="M162" s="175">
        <f>IF(ISNUMBER(SEARCH("squat",$B162)),IF($C162&gt;=0.5,IF($C162&lt;0.6,$D162*$E162," ")," ")," ")</f>
        <v>5</v>
      </c>
      <c r="N162" s="175" t="str">
        <f>IF(ISNUMBER(SEARCH("squat",$B162)),IF($C162&gt;=0.6,IF($C162&lt;0.7,$D162*$E162," ")," ")," ")</f>
        <v xml:space="preserve"> </v>
      </c>
      <c r="O162" s="175" t="str">
        <f>IF(ISNUMBER(SEARCH("squat",$B162)),IF($C162&gt;=0.7,IF($C162&lt;0.8,$D162*$E162," ")," ")," ")</f>
        <v xml:space="preserve"> </v>
      </c>
      <c r="P162" s="175" t="str">
        <f>IF(ISNUMBER(SEARCH("squat",$B162)),IF($C162&gt;=0.8,IF($C162&lt;0.9,$D162*$E162," ")," ")," ")</f>
        <v xml:space="preserve"> </v>
      </c>
      <c r="Q162" s="175" t="str">
        <f>IF(ISNUMBER(SEARCH("squat",$B162)),IF($C162&gt;=0.9,$D162*$E162," ")," ")</f>
        <v xml:space="preserve"> </v>
      </c>
    </row>
    <row r="163" spans="1:27" ht="12.75" customHeight="1">
      <c r="A163" s="31"/>
      <c r="B163" s="173" t="s">
        <v>2</v>
      </c>
      <c r="C163" s="33">
        <v>0.6</v>
      </c>
      <c r="D163" s="34">
        <v>4</v>
      </c>
      <c r="E163" s="35">
        <v>1</v>
      </c>
      <c r="F163" s="35">
        <f>Max!$B$2*C163</f>
        <v>120</v>
      </c>
      <c r="G163" s="86">
        <f>D163*E163</f>
        <v>4</v>
      </c>
      <c r="H163" s="87">
        <f>F163*G163</f>
        <v>480</v>
      </c>
      <c r="I163" s="86"/>
      <c r="J163" s="87"/>
      <c r="K163" s="86"/>
      <c r="M163" s="175" t="str">
        <f t="shared" ref="M163:M165" si="142">IF(ISNUMBER(SEARCH("squat",$B163)),IF($C163&gt;=0.5,IF($C163&lt;0.6,$D163*$E163," ")," ")," ")</f>
        <v xml:space="preserve"> </v>
      </c>
      <c r="N163" s="175">
        <f t="shared" ref="N163:N165" si="143">IF(ISNUMBER(SEARCH("squat",$B163)),IF($C163&gt;=0.6,IF($C163&lt;0.7,$D163*$E163," ")," ")," ")</f>
        <v>4</v>
      </c>
      <c r="O163" s="175" t="str">
        <f t="shared" ref="O163:O165" si="144">IF(ISNUMBER(SEARCH("squat",$B163)),IF($C163&gt;=0.7,IF($C163&lt;0.8,$D163*$E163," ")," ")," ")</f>
        <v xml:space="preserve"> </v>
      </c>
      <c r="P163" s="175" t="str">
        <f t="shared" ref="P163:P165" si="145">IF(ISNUMBER(SEARCH("squat",$B163)),IF($C163&gt;=0.8,IF($C163&lt;0.9,$D163*$E163," ")," ")," ")</f>
        <v xml:space="preserve"> </v>
      </c>
      <c r="Q163" s="175" t="str">
        <f t="shared" ref="Q163:Q165" si="146">IF(ISNUMBER(SEARCH("squat",$B163)),IF($C163&gt;=0.9,$D163*$E163," ")," ")</f>
        <v xml:space="preserve"> </v>
      </c>
    </row>
    <row r="164" spans="1:27" ht="12.75" customHeight="1">
      <c r="A164" s="31"/>
      <c r="B164" s="173" t="s">
        <v>2</v>
      </c>
      <c r="C164" s="33">
        <v>0.7</v>
      </c>
      <c r="D164" s="34">
        <v>3</v>
      </c>
      <c r="E164" s="35">
        <v>1</v>
      </c>
      <c r="F164" s="35">
        <f>Max!$B$2*C164</f>
        <v>140</v>
      </c>
      <c r="G164" s="86">
        <f>D164*E164</f>
        <v>3</v>
      </c>
      <c r="H164" s="87">
        <f>F164*G164</f>
        <v>420</v>
      </c>
      <c r="I164" s="86"/>
      <c r="J164" s="87"/>
      <c r="K164" s="86"/>
      <c r="M164" s="175" t="str">
        <f t="shared" si="142"/>
        <v xml:space="preserve"> </v>
      </c>
      <c r="N164" s="175" t="str">
        <f t="shared" si="143"/>
        <v xml:space="preserve"> </v>
      </c>
      <c r="O164" s="175">
        <f t="shared" si="144"/>
        <v>3</v>
      </c>
      <c r="P164" s="175" t="str">
        <f t="shared" si="145"/>
        <v xml:space="preserve"> </v>
      </c>
      <c r="Q164" s="175" t="str">
        <f t="shared" si="146"/>
        <v xml:space="preserve"> </v>
      </c>
    </row>
    <row r="165" spans="1:27" ht="12.75" customHeight="1">
      <c r="A165" s="31"/>
      <c r="B165" s="173" t="s">
        <v>2</v>
      </c>
      <c r="C165" s="33">
        <v>0.8</v>
      </c>
      <c r="D165" s="34">
        <v>2</v>
      </c>
      <c r="E165" s="35">
        <v>4</v>
      </c>
      <c r="F165" s="35">
        <f>Max!$B$2*C165</f>
        <v>160</v>
      </c>
      <c r="G165" s="86">
        <f>D165*E165</f>
        <v>8</v>
      </c>
      <c r="H165" s="87">
        <f>F165*G165</f>
        <v>1280</v>
      </c>
      <c r="I165" s="86"/>
      <c r="J165" s="87"/>
      <c r="K165" s="86"/>
      <c r="M165" s="175" t="str">
        <f t="shared" si="142"/>
        <v xml:space="preserve"> </v>
      </c>
      <c r="N165" s="175" t="str">
        <f t="shared" si="143"/>
        <v xml:space="preserve"> </v>
      </c>
      <c r="O165" s="175" t="str">
        <f t="shared" si="144"/>
        <v xml:space="preserve"> </v>
      </c>
      <c r="P165" s="175">
        <f t="shared" si="145"/>
        <v>8</v>
      </c>
      <c r="Q165" s="175" t="str">
        <f t="shared" si="146"/>
        <v xml:space="preserve"> </v>
      </c>
    </row>
    <row r="166" spans="1:27" ht="12.75" customHeight="1">
      <c r="A166" s="26">
        <v>2</v>
      </c>
      <c r="B166" s="27" t="s">
        <v>93</v>
      </c>
      <c r="C166" s="28">
        <v>0.5</v>
      </c>
      <c r="D166" s="30">
        <v>4</v>
      </c>
      <c r="E166" s="29">
        <v>1</v>
      </c>
      <c r="F166" s="29">
        <f>Max!$B$3*C166</f>
        <v>42.5</v>
      </c>
      <c r="G166" s="86"/>
      <c r="H166" s="87"/>
      <c r="I166" s="86">
        <f>D166*E166</f>
        <v>4</v>
      </c>
      <c r="J166" s="87">
        <f>F166*I166</f>
        <v>170</v>
      </c>
      <c r="K166" s="86"/>
      <c r="M166"/>
      <c r="N166"/>
      <c r="O166"/>
      <c r="P166"/>
      <c r="Q166"/>
      <c r="R166" s="176">
        <f t="shared" ref="R166:R168" si="147">IF(ISNUMBER(SEARCH("bench",$B166)),IF($C166&gt;=0.5,IF($C166&lt;0.6,$D166*$E166," ")," ")," ")</f>
        <v>4</v>
      </c>
      <c r="S166" s="176" t="str">
        <f t="shared" ref="S166:S168" si="148">IF(ISNUMBER(SEARCH("bench",$B166)),IF($C166&gt;=0.6,IF($C166&lt;0.7,$D166*$E166," ")," ")," ")</f>
        <v xml:space="preserve"> </v>
      </c>
      <c r="T166" s="176" t="str">
        <f t="shared" ref="T166:T168" si="149">IF(ISNUMBER(SEARCH("bench",$B166)),IF($C166&gt;=0.7,IF($C166&lt;0.8,$D166*$E166," ")," ")," ")</f>
        <v xml:space="preserve"> </v>
      </c>
      <c r="U166" s="176" t="str">
        <f t="shared" ref="U166:U168" si="150">IF(ISNUMBER(SEARCH("bench",$B166)),IF($C166&gt;=0.8,IF($C166&lt;0.9,$D166*$E166," ")," ")," ")</f>
        <v xml:space="preserve"> </v>
      </c>
      <c r="V166" s="176" t="str">
        <f t="shared" ref="V166:V168" si="151">IF(ISNUMBER(SEARCH("bench",$B166)),IF($C166&gt;=0.9,$D166*$E166," ")," ")</f>
        <v xml:space="preserve"> </v>
      </c>
    </row>
    <row r="167" spans="1:27" ht="12.75" customHeight="1">
      <c r="A167" s="26"/>
      <c r="B167" s="174" t="s">
        <v>93</v>
      </c>
      <c r="C167" s="28">
        <v>0.6</v>
      </c>
      <c r="D167" s="30">
        <v>4</v>
      </c>
      <c r="E167" s="29">
        <v>1</v>
      </c>
      <c r="F167" s="29">
        <f>Max!$B$3*C167</f>
        <v>51</v>
      </c>
      <c r="G167" s="86"/>
      <c r="H167" s="87"/>
      <c r="I167" s="86">
        <f>D167*E167</f>
        <v>4</v>
      </c>
      <c r="J167" s="87">
        <f>F167*I167</f>
        <v>204</v>
      </c>
      <c r="K167" s="86"/>
      <c r="M167"/>
      <c r="N167"/>
      <c r="O167"/>
      <c r="P167"/>
      <c r="Q167"/>
      <c r="R167" s="176" t="str">
        <f t="shared" si="147"/>
        <v xml:space="preserve"> </v>
      </c>
      <c r="S167" s="176">
        <f t="shared" si="148"/>
        <v>4</v>
      </c>
      <c r="T167" s="176" t="str">
        <f t="shared" si="149"/>
        <v xml:space="preserve"> </v>
      </c>
      <c r="U167" s="176" t="str">
        <f t="shared" si="150"/>
        <v xml:space="preserve"> </v>
      </c>
      <c r="V167" s="176" t="str">
        <f t="shared" si="151"/>
        <v xml:space="preserve"> </v>
      </c>
    </row>
    <row r="168" spans="1:27" ht="12.75" customHeight="1">
      <c r="A168" s="26"/>
      <c r="B168" s="174" t="s">
        <v>93</v>
      </c>
      <c r="C168" s="28">
        <v>0.7</v>
      </c>
      <c r="D168" s="30">
        <v>4</v>
      </c>
      <c r="E168" s="29">
        <v>5</v>
      </c>
      <c r="F168" s="29">
        <f>Max!$B$3*C168</f>
        <v>59.499999999999993</v>
      </c>
      <c r="G168" s="86"/>
      <c r="H168" s="87"/>
      <c r="I168" s="86">
        <f>D168*E168</f>
        <v>20</v>
      </c>
      <c r="J168" s="87">
        <f>F168*I168</f>
        <v>1189.9999999999998</v>
      </c>
      <c r="K168" s="86"/>
      <c r="M168"/>
      <c r="N168"/>
      <c r="O168"/>
      <c r="P168"/>
      <c r="Q168"/>
      <c r="R168" s="176" t="str">
        <f t="shared" si="147"/>
        <v xml:space="preserve"> </v>
      </c>
      <c r="S168" s="176" t="str">
        <f t="shared" si="148"/>
        <v xml:space="preserve"> </v>
      </c>
      <c r="T168" s="176">
        <f t="shared" si="149"/>
        <v>20</v>
      </c>
      <c r="U168" s="176" t="str">
        <f t="shared" si="150"/>
        <v xml:space="preserve"> </v>
      </c>
      <c r="V168" s="176" t="str">
        <f t="shared" si="151"/>
        <v xml:space="preserve"> </v>
      </c>
    </row>
    <row r="169" spans="1:27" ht="12.75" customHeight="1">
      <c r="A169" s="31">
        <v>3</v>
      </c>
      <c r="B169" s="32" t="s">
        <v>2</v>
      </c>
      <c r="C169" s="33">
        <v>0.5</v>
      </c>
      <c r="D169" s="34">
        <v>4</v>
      </c>
      <c r="E169" s="35">
        <v>1</v>
      </c>
      <c r="F169" s="35">
        <f>Max!$B$2*C169</f>
        <v>100</v>
      </c>
      <c r="G169" s="86">
        <f>D169*E169</f>
        <v>4</v>
      </c>
      <c r="H169" s="87">
        <f>F169*G169</f>
        <v>400</v>
      </c>
      <c r="I169" s="86"/>
      <c r="J169" s="87"/>
      <c r="K169" s="86"/>
      <c r="M169" s="175">
        <f>IF(ISNUMBER(SEARCH("squat",$B169)),IF($C169&gt;=0.5,IF($C169&lt;0.6,$D169*$E169," ")," ")," ")</f>
        <v>4</v>
      </c>
      <c r="N169" s="175" t="str">
        <f>IF(ISNUMBER(SEARCH("squat",$B169)),IF($C169&gt;=0.6,IF($C169&lt;0.7,$D169*$E169," ")," ")," ")</f>
        <v xml:space="preserve"> </v>
      </c>
      <c r="O169" s="175" t="str">
        <f>IF(ISNUMBER(SEARCH("squat",$B169)),IF($C169&gt;=0.7,IF($C169&lt;0.8,$D169*$E169," ")," ")," ")</f>
        <v xml:space="preserve"> </v>
      </c>
      <c r="P169" s="175" t="str">
        <f>IF(ISNUMBER(SEARCH("squat",$B169)),IF($C169&gt;=0.8,IF($C169&lt;0.9,$D169*$E169," ")," ")," ")</f>
        <v xml:space="preserve"> </v>
      </c>
      <c r="Q169" s="175" t="str">
        <f>IF(ISNUMBER(SEARCH("squat",$B169)),IF($C169&gt;=0.9,$D169*$E169," ")," ")</f>
        <v xml:space="preserve"> </v>
      </c>
    </row>
    <row r="170" spans="1:27" ht="12.75" customHeight="1">
      <c r="A170" s="31"/>
      <c r="B170" s="173" t="s">
        <v>2</v>
      </c>
      <c r="C170" s="33">
        <v>0.6</v>
      </c>
      <c r="D170" s="34">
        <v>4</v>
      </c>
      <c r="E170" s="35">
        <v>1</v>
      </c>
      <c r="F170" s="35">
        <f>Max!$B$2*C170</f>
        <v>120</v>
      </c>
      <c r="G170" s="86">
        <f>D170*E170</f>
        <v>4</v>
      </c>
      <c r="H170" s="87">
        <f>F170*G170</f>
        <v>480</v>
      </c>
      <c r="I170" s="86"/>
      <c r="J170" s="87"/>
      <c r="K170" s="86"/>
      <c r="M170" s="175" t="str">
        <f t="shared" ref="M170:M171" si="152">IF(ISNUMBER(SEARCH("squat",$B170)),IF($C170&gt;=0.5,IF($C170&lt;0.6,$D170*$E170," ")," ")," ")</f>
        <v xml:space="preserve"> </v>
      </c>
      <c r="N170" s="175">
        <f t="shared" ref="N170:N171" si="153">IF(ISNUMBER(SEARCH("squat",$B170)),IF($C170&gt;=0.6,IF($C170&lt;0.7,$D170*$E170," ")," ")," ")</f>
        <v>4</v>
      </c>
      <c r="O170" s="175" t="str">
        <f t="shared" ref="O170:O171" si="154">IF(ISNUMBER(SEARCH("squat",$B170)),IF($C170&gt;=0.7,IF($C170&lt;0.8,$D170*$E170," ")," ")," ")</f>
        <v xml:space="preserve"> </v>
      </c>
      <c r="P170" s="175" t="str">
        <f t="shared" ref="P170:P171" si="155">IF(ISNUMBER(SEARCH("squat",$B170)),IF($C170&gt;=0.8,IF($C170&lt;0.9,$D170*$E170," ")," ")," ")</f>
        <v xml:space="preserve"> </v>
      </c>
      <c r="Q170" s="175" t="str">
        <f t="shared" ref="Q170:Q171" si="156">IF(ISNUMBER(SEARCH("squat",$B170)),IF($C170&gt;=0.9,$D170*$E170," ")," ")</f>
        <v xml:space="preserve"> </v>
      </c>
    </row>
    <row r="171" spans="1:27" ht="12.75" customHeight="1">
      <c r="A171" s="31"/>
      <c r="B171" s="173" t="s">
        <v>2</v>
      </c>
      <c r="C171" s="33">
        <v>0.7</v>
      </c>
      <c r="D171" s="34">
        <v>4</v>
      </c>
      <c r="E171" s="35">
        <v>4</v>
      </c>
      <c r="F171" s="35">
        <f>Max!$B$2*C171</f>
        <v>140</v>
      </c>
      <c r="G171" s="86">
        <f>D171*E171</f>
        <v>16</v>
      </c>
      <c r="H171" s="87">
        <f>F171*G171</f>
        <v>2240</v>
      </c>
      <c r="I171" s="86"/>
      <c r="J171" s="87"/>
      <c r="K171" s="86"/>
      <c r="M171" s="175" t="str">
        <f t="shared" si="152"/>
        <v xml:space="preserve"> </v>
      </c>
      <c r="N171" s="175" t="str">
        <f t="shared" si="153"/>
        <v xml:space="preserve"> </v>
      </c>
      <c r="O171" s="175">
        <f t="shared" si="154"/>
        <v>16</v>
      </c>
      <c r="P171" s="175" t="str">
        <f t="shared" si="155"/>
        <v xml:space="preserve"> </v>
      </c>
      <c r="Q171" s="175" t="str">
        <f t="shared" si="156"/>
        <v xml:space="preserve"> </v>
      </c>
    </row>
    <row r="172" spans="1:27" ht="12.75" customHeight="1">
      <c r="A172" s="36">
        <v>4</v>
      </c>
      <c r="B172" s="48" t="s">
        <v>89</v>
      </c>
      <c r="C172" s="49"/>
      <c r="D172" s="53">
        <v>6</v>
      </c>
      <c r="E172" s="50">
        <v>5</v>
      </c>
      <c r="F172" s="50"/>
      <c r="G172" s="86"/>
      <c r="H172" s="87"/>
      <c r="I172" s="86"/>
      <c r="J172" s="87"/>
      <c r="K172" s="86"/>
      <c r="M172"/>
      <c r="N172"/>
      <c r="O172"/>
      <c r="P172"/>
      <c r="Q172"/>
    </row>
    <row r="173" spans="1:27" ht="12.75" customHeight="1">
      <c r="A173" s="51">
        <v>5</v>
      </c>
      <c r="B173" s="54" t="s">
        <v>69</v>
      </c>
      <c r="C173" s="37"/>
      <c r="D173" s="38">
        <v>8</v>
      </c>
      <c r="E173" s="39">
        <v>4</v>
      </c>
      <c r="F173" s="39"/>
      <c r="G173" s="86"/>
      <c r="H173" s="87"/>
      <c r="I173" s="86"/>
      <c r="J173" s="87"/>
      <c r="K173" s="86"/>
      <c r="M173"/>
      <c r="N173"/>
      <c r="O173"/>
      <c r="P173"/>
      <c r="Q173"/>
    </row>
    <row r="174" spans="1:27" ht="12.75" customHeight="1">
      <c r="C174" s="25"/>
      <c r="D174" s="16"/>
      <c r="E174" s="16"/>
      <c r="F174" s="16"/>
      <c r="G174" s="86"/>
      <c r="H174" s="87"/>
      <c r="I174" s="86"/>
      <c r="J174" s="87"/>
      <c r="K174" s="86"/>
      <c r="M174"/>
      <c r="N174"/>
      <c r="O174"/>
      <c r="P174"/>
      <c r="Q174"/>
    </row>
    <row r="175" spans="1:27" ht="12.75" customHeight="1">
      <c r="A175" s="11" t="s">
        <v>32</v>
      </c>
      <c r="C175" s="25" t="s">
        <v>12</v>
      </c>
      <c r="D175" s="16" t="s">
        <v>13</v>
      </c>
      <c r="E175" s="16" t="s">
        <v>14</v>
      </c>
      <c r="F175" s="16" t="s">
        <v>15</v>
      </c>
      <c r="G175" s="86"/>
      <c r="H175" s="87"/>
      <c r="I175" s="86"/>
      <c r="J175" s="87"/>
      <c r="K175" s="86"/>
      <c r="M175"/>
      <c r="N175"/>
      <c r="O175"/>
      <c r="P175"/>
      <c r="Q175"/>
    </row>
    <row r="176" spans="1:27" ht="12.75" customHeight="1">
      <c r="A176" s="44">
        <v>1</v>
      </c>
      <c r="B176" s="45" t="s">
        <v>100</v>
      </c>
      <c r="C176" s="46">
        <v>0.5</v>
      </c>
      <c r="D176" s="52">
        <v>3</v>
      </c>
      <c r="E176" s="47">
        <v>1</v>
      </c>
      <c r="F176" s="47">
        <f>Max!$B$4*C176</f>
        <v>80</v>
      </c>
      <c r="G176" s="86"/>
      <c r="H176" s="87"/>
      <c r="I176" s="86"/>
      <c r="J176" s="87"/>
      <c r="K176" s="86">
        <f>D176*E176</f>
        <v>3</v>
      </c>
      <c r="L176" s="84">
        <f>F176*K176</f>
        <v>240</v>
      </c>
      <c r="M176"/>
      <c r="N176"/>
      <c r="O176"/>
      <c r="P176"/>
      <c r="Q176"/>
      <c r="W176" s="177">
        <f>IF(ISNUMBER(SEARCH("deadlift",$B176)),IF($C176&gt;=0.5,IF($C176&lt;0.6,$D176*$E176," ")," ")," ")</f>
        <v>3</v>
      </c>
      <c r="X176" s="177" t="str">
        <f>IF(ISNUMBER(SEARCH("deadlift",$B176)),IF($C176&gt;=0.6,IF($C176&lt;0.7,$D176*$E176," ")," ")," ")</f>
        <v xml:space="preserve"> </v>
      </c>
      <c r="Y176" s="177" t="str">
        <f>IF(ISNUMBER(SEARCH("deadlift",$B176)),IF($C176&gt;=0.7,IF($C176&lt;0.8,$D176*$E176," ")," ")," ")</f>
        <v xml:space="preserve"> </v>
      </c>
      <c r="Z176" s="177" t="str">
        <f>IF(ISNUMBER(SEARCH("deadlift",$B176)),IF($C176&gt;=0.8,IF($C176&lt;0.9,$D176*$E176," ")," ")," ")</f>
        <v xml:space="preserve"> </v>
      </c>
      <c r="AA176" s="177" t="str">
        <f>IF(ISNUMBER(SEARCH("deadlift",$B176)),IF($C176&gt;=0.9,$D176*$E176," ")," ")</f>
        <v xml:space="preserve"> </v>
      </c>
    </row>
    <row r="177" spans="1:27" ht="12.75" customHeight="1">
      <c r="A177" s="44"/>
      <c r="B177" s="179" t="s">
        <v>134</v>
      </c>
      <c r="C177" s="46">
        <v>0.6</v>
      </c>
      <c r="D177" s="52">
        <v>3</v>
      </c>
      <c r="E177" s="47">
        <v>1</v>
      </c>
      <c r="F177" s="47">
        <f>Max!$B$4*C177</f>
        <v>96</v>
      </c>
      <c r="G177" s="86"/>
      <c r="H177" s="87"/>
      <c r="I177" s="86"/>
      <c r="J177" s="87"/>
      <c r="K177" s="86">
        <f>D177*E177</f>
        <v>3</v>
      </c>
      <c r="L177" s="84">
        <f>F177*K177</f>
        <v>288</v>
      </c>
      <c r="M177"/>
      <c r="N177"/>
      <c r="O177"/>
      <c r="P177"/>
      <c r="Q177"/>
      <c r="W177" s="177" t="str">
        <f t="shared" ref="W177:W179" si="157">IF(ISNUMBER(SEARCH("deadlift",$B177)),IF($C177&gt;=0.5,IF($C177&lt;0.6,$D177*$E177," ")," ")," ")</f>
        <v xml:space="preserve"> </v>
      </c>
      <c r="X177" s="177">
        <f t="shared" ref="X177:X179" si="158">IF(ISNUMBER(SEARCH("deadlift",$B177)),IF($C177&gt;=0.6,IF($C177&lt;0.7,$D177*$E177," ")," ")," ")</f>
        <v>3</v>
      </c>
      <c r="Y177" s="177" t="str">
        <f t="shared" ref="Y177:Y179" si="159">IF(ISNUMBER(SEARCH("deadlift",$B177)),IF($C177&gt;=0.7,IF($C177&lt;0.8,$D177*$E177," ")," ")," ")</f>
        <v xml:space="preserve"> </v>
      </c>
      <c r="Z177" s="177" t="str">
        <f t="shared" ref="Z177:Z179" si="160">IF(ISNUMBER(SEARCH("deadlift",$B177)),IF($C177&gt;=0.8,IF($C177&lt;0.9,$D177*$E177," ")," ")," ")</f>
        <v xml:space="preserve"> </v>
      </c>
      <c r="AA177" s="177" t="str">
        <f t="shared" ref="AA177:AA179" si="161">IF(ISNUMBER(SEARCH("deadlift",$B177)),IF($C177&gt;=0.9,$D177*$E177," ")," ")</f>
        <v xml:space="preserve"> </v>
      </c>
    </row>
    <row r="178" spans="1:27" ht="12.75" customHeight="1">
      <c r="A178" s="44"/>
      <c r="B178" s="179" t="s">
        <v>135</v>
      </c>
      <c r="C178" s="46">
        <v>0.7</v>
      </c>
      <c r="D178" s="52">
        <v>3</v>
      </c>
      <c r="E178" s="47">
        <v>1</v>
      </c>
      <c r="F178" s="47">
        <f>Max!$B$4*C178</f>
        <v>112</v>
      </c>
      <c r="G178" s="86"/>
      <c r="H178" s="87"/>
      <c r="I178" s="86"/>
      <c r="J178" s="87"/>
      <c r="K178" s="86">
        <f>D178*E178</f>
        <v>3</v>
      </c>
      <c r="L178" s="84">
        <f>F178*K178</f>
        <v>336</v>
      </c>
      <c r="M178"/>
      <c r="N178"/>
      <c r="O178"/>
      <c r="P178"/>
      <c r="Q178"/>
      <c r="W178" s="177" t="str">
        <f t="shared" si="157"/>
        <v xml:space="preserve"> </v>
      </c>
      <c r="X178" s="177" t="str">
        <f t="shared" si="158"/>
        <v xml:space="preserve"> </v>
      </c>
      <c r="Y178" s="177">
        <f t="shared" si="159"/>
        <v>3</v>
      </c>
      <c r="Z178" s="177" t="str">
        <f t="shared" si="160"/>
        <v xml:space="preserve"> </v>
      </c>
      <c r="AA178" s="177" t="str">
        <f t="shared" si="161"/>
        <v xml:space="preserve"> </v>
      </c>
    </row>
    <row r="179" spans="1:27" ht="12.75" customHeight="1">
      <c r="A179" s="44"/>
      <c r="B179" s="179" t="s">
        <v>136</v>
      </c>
      <c r="C179" s="46">
        <v>0.75</v>
      </c>
      <c r="D179" s="52">
        <v>3</v>
      </c>
      <c r="E179" s="47">
        <v>4</v>
      </c>
      <c r="F179" s="47">
        <f>Max!$B$4*C179</f>
        <v>120</v>
      </c>
      <c r="G179" s="86"/>
      <c r="H179" s="87"/>
      <c r="I179" s="86"/>
      <c r="J179" s="87"/>
      <c r="K179" s="86">
        <f>D179*E179</f>
        <v>12</v>
      </c>
      <c r="L179" s="84">
        <f>F179*K179</f>
        <v>1440</v>
      </c>
      <c r="M179"/>
      <c r="N179"/>
      <c r="O179"/>
      <c r="P179"/>
      <c r="Q179"/>
      <c r="W179" s="177" t="str">
        <f t="shared" si="157"/>
        <v xml:space="preserve"> </v>
      </c>
      <c r="X179" s="177" t="str">
        <f t="shared" si="158"/>
        <v xml:space="preserve"> </v>
      </c>
      <c r="Y179" s="177">
        <f t="shared" si="159"/>
        <v>12</v>
      </c>
      <c r="Z179" s="177" t="str">
        <f t="shared" si="160"/>
        <v xml:space="preserve"> </v>
      </c>
      <c r="AA179" s="177" t="str">
        <f t="shared" si="161"/>
        <v xml:space="preserve"> </v>
      </c>
    </row>
    <row r="180" spans="1:27" ht="12.75" customHeight="1">
      <c r="A180" s="26">
        <v>2</v>
      </c>
      <c r="B180" s="27" t="s">
        <v>101</v>
      </c>
      <c r="C180" s="28">
        <v>0.5</v>
      </c>
      <c r="D180" s="30">
        <v>3</v>
      </c>
      <c r="E180" s="29">
        <v>1</v>
      </c>
      <c r="F180" s="29">
        <f>Max!$B$3*C180</f>
        <v>42.5</v>
      </c>
      <c r="G180" s="86"/>
      <c r="H180" s="87"/>
      <c r="I180" s="86">
        <f>D180*E180</f>
        <v>3</v>
      </c>
      <c r="J180" s="87">
        <f>F180*I180</f>
        <v>127.5</v>
      </c>
      <c r="K180" s="86"/>
      <c r="M180"/>
      <c r="N180"/>
      <c r="O180"/>
      <c r="P180"/>
      <c r="Q180"/>
      <c r="R180" s="176">
        <f t="shared" ref="R180:R182" si="162">IF(ISNUMBER(SEARCH("bench",$B180)),IF($C180&gt;=0.5,IF($C180&lt;0.6,$D180*$E180," ")," ")," ")</f>
        <v>3</v>
      </c>
      <c r="S180" s="176" t="str">
        <f t="shared" ref="S180:S182" si="163">IF(ISNUMBER(SEARCH("bench",$B180)),IF($C180&gt;=0.6,IF($C180&lt;0.7,$D180*$E180," ")," ")," ")</f>
        <v xml:space="preserve"> </v>
      </c>
      <c r="T180" s="176" t="str">
        <f t="shared" ref="T180:T182" si="164">IF(ISNUMBER(SEARCH("bench",$B180)),IF($C180&gt;=0.7,IF($C180&lt;0.8,$D180*$E180," ")," ")," ")</f>
        <v xml:space="preserve"> </v>
      </c>
      <c r="U180" s="176" t="str">
        <f t="shared" ref="U180:U182" si="165">IF(ISNUMBER(SEARCH("bench",$B180)),IF($C180&gt;=0.8,IF($C180&lt;0.9,$D180*$E180," ")," ")," ")</f>
        <v xml:space="preserve"> </v>
      </c>
      <c r="V180" s="176" t="str">
        <f t="shared" ref="V180:V182" si="166">IF(ISNUMBER(SEARCH("bench",$B180)),IF($C180&gt;=0.9,$D180*$E180," ")," ")</f>
        <v xml:space="preserve"> </v>
      </c>
    </row>
    <row r="181" spans="1:27" ht="12.75" customHeight="1">
      <c r="A181" s="26"/>
      <c r="B181" s="174" t="s">
        <v>101</v>
      </c>
      <c r="C181" s="28">
        <v>0.6</v>
      </c>
      <c r="D181" s="30">
        <v>3</v>
      </c>
      <c r="E181" s="29">
        <v>1</v>
      </c>
      <c r="F181" s="29">
        <f>Max!$B$3*C181</f>
        <v>51</v>
      </c>
      <c r="G181" s="86"/>
      <c r="H181" s="87"/>
      <c r="I181" s="86">
        <f>D181*E181</f>
        <v>3</v>
      </c>
      <c r="J181" s="87">
        <f>F181*I181</f>
        <v>153</v>
      </c>
      <c r="K181" s="86"/>
      <c r="M181"/>
      <c r="N181"/>
      <c r="O181"/>
      <c r="P181"/>
      <c r="Q181"/>
      <c r="R181" s="176" t="str">
        <f t="shared" si="162"/>
        <v xml:space="preserve"> </v>
      </c>
      <c r="S181" s="176">
        <f t="shared" si="163"/>
        <v>3</v>
      </c>
      <c r="T181" s="176" t="str">
        <f t="shared" si="164"/>
        <v xml:space="preserve"> </v>
      </c>
      <c r="U181" s="176" t="str">
        <f t="shared" si="165"/>
        <v xml:space="preserve"> </v>
      </c>
      <c r="V181" s="176" t="str">
        <f t="shared" si="166"/>
        <v xml:space="preserve"> </v>
      </c>
    </row>
    <row r="182" spans="1:27" ht="12.75" customHeight="1">
      <c r="A182" s="26"/>
      <c r="B182" s="174" t="s">
        <v>101</v>
      </c>
      <c r="C182" s="28">
        <v>0.7</v>
      </c>
      <c r="D182" s="30">
        <v>3</v>
      </c>
      <c r="E182" s="29">
        <v>4</v>
      </c>
      <c r="F182" s="29">
        <f>Max!$B$3*C182</f>
        <v>59.499999999999993</v>
      </c>
      <c r="G182" s="86"/>
      <c r="H182" s="87"/>
      <c r="I182" s="86">
        <f>D182*E182</f>
        <v>12</v>
      </c>
      <c r="J182" s="87">
        <f>F182*I182</f>
        <v>713.99999999999989</v>
      </c>
      <c r="K182" s="86"/>
      <c r="M182"/>
      <c r="N182"/>
      <c r="O182"/>
      <c r="P182"/>
      <c r="Q182"/>
      <c r="R182" s="176" t="str">
        <f t="shared" si="162"/>
        <v xml:space="preserve"> </v>
      </c>
      <c r="S182" s="176" t="str">
        <f t="shared" si="163"/>
        <v xml:space="preserve"> </v>
      </c>
      <c r="T182" s="176">
        <f t="shared" si="164"/>
        <v>12</v>
      </c>
      <c r="U182" s="176" t="str">
        <f t="shared" si="165"/>
        <v xml:space="preserve"> </v>
      </c>
      <c r="V182" s="176" t="str">
        <f t="shared" si="166"/>
        <v xml:space="preserve"> </v>
      </c>
    </row>
    <row r="183" spans="1:27" ht="12.75" customHeight="1">
      <c r="A183" s="51">
        <v>3</v>
      </c>
      <c r="B183" s="54" t="s">
        <v>74</v>
      </c>
      <c r="C183" s="37"/>
      <c r="D183" s="38">
        <v>6</v>
      </c>
      <c r="E183" s="39">
        <v>5</v>
      </c>
      <c r="F183" s="39"/>
      <c r="G183" s="86"/>
      <c r="H183" s="87"/>
      <c r="I183" s="86"/>
      <c r="J183" s="87"/>
      <c r="K183" s="86"/>
      <c r="M183"/>
      <c r="N183"/>
      <c r="O183"/>
      <c r="P183"/>
      <c r="Q183"/>
    </row>
    <row r="184" spans="1:27" ht="12.75" customHeight="1">
      <c r="A184" s="51">
        <v>4</v>
      </c>
      <c r="B184" s="54" t="s">
        <v>26</v>
      </c>
      <c r="C184" s="37"/>
      <c r="D184" s="38">
        <v>6</v>
      </c>
      <c r="E184" s="39">
        <v>5</v>
      </c>
      <c r="F184" s="39"/>
      <c r="G184" s="86"/>
      <c r="H184" s="87"/>
      <c r="I184" s="86"/>
      <c r="J184" s="87"/>
      <c r="K184" s="86"/>
      <c r="M184"/>
      <c r="N184"/>
      <c r="O184"/>
      <c r="P184"/>
      <c r="Q184"/>
    </row>
    <row r="185" spans="1:27" ht="12.75" customHeight="1">
      <c r="A185" s="51">
        <v>5</v>
      </c>
      <c r="B185" s="54" t="s">
        <v>102</v>
      </c>
      <c r="C185" s="37"/>
      <c r="D185" s="38">
        <v>8</v>
      </c>
      <c r="E185" s="39">
        <v>4</v>
      </c>
      <c r="F185" s="39"/>
      <c r="G185" s="86"/>
      <c r="H185" s="87"/>
      <c r="I185" s="86"/>
      <c r="J185" s="87"/>
      <c r="K185" s="86"/>
      <c r="M185"/>
      <c r="N185"/>
      <c r="O185"/>
      <c r="P185"/>
      <c r="Q185"/>
    </row>
    <row r="186" spans="1:27" s="96" customFormat="1" ht="12.75" customHeight="1">
      <c r="B186" s="97"/>
      <c r="C186" s="98"/>
      <c r="D186" s="99"/>
      <c r="E186" s="99"/>
      <c r="F186" s="99"/>
      <c r="G186" s="100">
        <f t="shared" ref="G186:AA186" si="167">SUM(G127:G185)</f>
        <v>84</v>
      </c>
      <c r="H186" s="101">
        <f t="shared" si="167"/>
        <v>11100</v>
      </c>
      <c r="I186" s="100">
        <f t="shared" si="167"/>
        <v>105</v>
      </c>
      <c r="J186" s="101">
        <f t="shared" si="167"/>
        <v>5996.75</v>
      </c>
      <c r="K186" s="100">
        <f t="shared" si="167"/>
        <v>59</v>
      </c>
      <c r="L186" s="104">
        <f t="shared" si="167"/>
        <v>6608</v>
      </c>
      <c r="M186">
        <f t="shared" si="167"/>
        <v>14</v>
      </c>
      <c r="N186">
        <f t="shared" si="167"/>
        <v>13</v>
      </c>
      <c r="O186">
        <f t="shared" si="167"/>
        <v>49</v>
      </c>
      <c r="P186">
        <f t="shared" si="167"/>
        <v>8</v>
      </c>
      <c r="Q186">
        <f t="shared" si="167"/>
        <v>0</v>
      </c>
      <c r="R186">
        <f t="shared" si="167"/>
        <v>21</v>
      </c>
      <c r="S186">
        <f t="shared" si="167"/>
        <v>19</v>
      </c>
      <c r="T186">
        <f t="shared" si="167"/>
        <v>45</v>
      </c>
      <c r="U186">
        <f t="shared" si="167"/>
        <v>20</v>
      </c>
      <c r="V186">
        <f t="shared" si="167"/>
        <v>0</v>
      </c>
      <c r="W186" s="102">
        <f t="shared" si="167"/>
        <v>6</v>
      </c>
      <c r="X186" s="102">
        <f t="shared" si="167"/>
        <v>10</v>
      </c>
      <c r="Y186" s="102">
        <f t="shared" si="167"/>
        <v>27</v>
      </c>
      <c r="Z186" s="102">
        <f t="shared" si="167"/>
        <v>16</v>
      </c>
      <c r="AA186" s="102">
        <f t="shared" si="167"/>
        <v>0</v>
      </c>
    </row>
    <row r="187" spans="1:27" ht="12.75" customHeight="1">
      <c r="A187" s="11" t="s">
        <v>22</v>
      </c>
      <c r="B187" s="11"/>
      <c r="C187" s="24"/>
      <c r="D187" s="17"/>
      <c r="E187" s="17"/>
      <c r="F187" s="17"/>
      <c r="G187" s="86"/>
      <c r="H187" s="87"/>
      <c r="I187" s="86"/>
      <c r="J187" s="87"/>
      <c r="K187" s="86"/>
      <c r="M187"/>
      <c r="N187"/>
      <c r="O187"/>
      <c r="P187"/>
      <c r="Q187"/>
    </row>
    <row r="188" spans="1:27" ht="12.75" customHeight="1">
      <c r="A188" s="11" t="s">
        <v>11</v>
      </c>
      <c r="C188" s="25" t="s">
        <v>12</v>
      </c>
      <c r="D188" s="16" t="s">
        <v>13</v>
      </c>
      <c r="E188" s="16" t="s">
        <v>14</v>
      </c>
      <c r="F188" s="16" t="s">
        <v>15</v>
      </c>
      <c r="G188" s="86"/>
      <c r="H188" s="87"/>
      <c r="I188" s="86"/>
      <c r="J188" s="87"/>
      <c r="K188" s="86"/>
      <c r="M188"/>
      <c r="N188"/>
      <c r="O188"/>
      <c r="P188"/>
      <c r="Q188"/>
    </row>
    <row r="189" spans="1:27" ht="12.75" customHeight="1">
      <c r="A189" s="31">
        <v>1</v>
      </c>
      <c r="B189" s="32" t="s">
        <v>2</v>
      </c>
      <c r="C189" s="33">
        <v>0.5</v>
      </c>
      <c r="D189" s="34">
        <v>5</v>
      </c>
      <c r="E189" s="35">
        <v>1</v>
      </c>
      <c r="F189" s="35">
        <f>Max!$B$2*C189</f>
        <v>100</v>
      </c>
      <c r="G189" s="86">
        <f t="shared" ref="G189:G192" si="168">D189*E189</f>
        <v>5</v>
      </c>
      <c r="H189" s="87">
        <f t="shared" ref="H189:H192" si="169">F189*G189</f>
        <v>500</v>
      </c>
      <c r="I189" s="86"/>
      <c r="J189" s="87"/>
      <c r="K189" s="86"/>
      <c r="M189" s="175">
        <f>IF(ISNUMBER(SEARCH("squat",$B189)),IF($C189&gt;=0.5,IF($C189&lt;0.6,$D189*$E189," ")," ")," ")</f>
        <v>5</v>
      </c>
      <c r="N189" s="175" t="str">
        <f>IF(ISNUMBER(SEARCH("squat",$B189)),IF($C189&gt;=0.6,IF($C189&lt;0.7,$D189*$E189," ")," ")," ")</f>
        <v xml:space="preserve"> </v>
      </c>
      <c r="O189" s="175" t="str">
        <f>IF(ISNUMBER(SEARCH("squat",$B189)),IF($C189&gt;=0.7,IF($C189&lt;0.8,$D189*$E189," ")," ")," ")</f>
        <v xml:space="preserve"> </v>
      </c>
      <c r="P189" s="175" t="str">
        <f>IF(ISNUMBER(SEARCH("squat",$B189)),IF($C189&gt;=0.8,IF($C189&lt;0.9,$D189*$E189," ")," ")," ")</f>
        <v xml:space="preserve"> </v>
      </c>
      <c r="Q189" s="175" t="str">
        <f>IF(ISNUMBER(SEARCH("squat",$B189)),IF($C189&gt;=0.9,$D189*$E189," ")," ")</f>
        <v xml:space="preserve"> </v>
      </c>
    </row>
    <row r="190" spans="1:27" ht="12.75" customHeight="1">
      <c r="A190" s="31"/>
      <c r="B190" s="173" t="s">
        <v>2</v>
      </c>
      <c r="C190" s="33">
        <v>0.6</v>
      </c>
      <c r="D190" s="34">
        <v>4</v>
      </c>
      <c r="E190" s="35">
        <v>1</v>
      </c>
      <c r="F190" s="35">
        <f>Max!$B$2*C190</f>
        <v>120</v>
      </c>
      <c r="G190" s="86">
        <f t="shared" si="168"/>
        <v>4</v>
      </c>
      <c r="H190" s="87">
        <f t="shared" si="169"/>
        <v>480</v>
      </c>
      <c r="I190" s="86"/>
      <c r="J190" s="87"/>
      <c r="K190" s="86"/>
      <c r="M190" s="175" t="str">
        <f t="shared" ref="M190:M192" si="170">IF(ISNUMBER(SEARCH("squat",$B190)),IF($C190&gt;=0.5,IF($C190&lt;0.6,$D190*$E190," ")," ")," ")</f>
        <v xml:space="preserve"> </v>
      </c>
      <c r="N190" s="175">
        <f t="shared" ref="N190:N192" si="171">IF(ISNUMBER(SEARCH("squat",$B190)),IF($C190&gt;=0.6,IF($C190&lt;0.7,$D190*$E190," ")," ")," ")</f>
        <v>4</v>
      </c>
      <c r="O190" s="175" t="str">
        <f t="shared" ref="O190:O192" si="172">IF(ISNUMBER(SEARCH("squat",$B190)),IF($C190&gt;=0.7,IF($C190&lt;0.8,$D190*$E190," ")," ")," ")</f>
        <v xml:space="preserve"> </v>
      </c>
      <c r="P190" s="175" t="str">
        <f t="shared" ref="P190:P192" si="173">IF(ISNUMBER(SEARCH("squat",$B190)),IF($C190&gt;=0.8,IF($C190&lt;0.9,$D190*$E190," ")," ")," ")</f>
        <v xml:space="preserve"> </v>
      </c>
      <c r="Q190" s="175" t="str">
        <f t="shared" ref="Q190:Q192" si="174">IF(ISNUMBER(SEARCH("squat",$B190)),IF($C190&gt;=0.9,$D190*$E190," ")," ")</f>
        <v xml:space="preserve"> </v>
      </c>
    </row>
    <row r="191" spans="1:27" ht="12.75" customHeight="1">
      <c r="A191" s="31"/>
      <c r="B191" s="173" t="s">
        <v>2</v>
      </c>
      <c r="C191" s="33">
        <v>0.7</v>
      </c>
      <c r="D191" s="34">
        <v>3</v>
      </c>
      <c r="E191" s="35">
        <v>1</v>
      </c>
      <c r="F191" s="35">
        <f>Max!$B$2*C191</f>
        <v>140</v>
      </c>
      <c r="G191" s="86">
        <f t="shared" si="168"/>
        <v>3</v>
      </c>
      <c r="H191" s="87">
        <f t="shared" si="169"/>
        <v>420</v>
      </c>
      <c r="I191" s="86"/>
      <c r="J191" s="87"/>
      <c r="K191" s="86"/>
      <c r="M191" s="175" t="str">
        <f t="shared" si="170"/>
        <v xml:space="preserve"> </v>
      </c>
      <c r="N191" s="175" t="str">
        <f t="shared" si="171"/>
        <v xml:space="preserve"> </v>
      </c>
      <c r="O191" s="175">
        <f t="shared" si="172"/>
        <v>3</v>
      </c>
      <c r="P191" s="175" t="str">
        <f t="shared" si="173"/>
        <v xml:space="preserve"> </v>
      </c>
      <c r="Q191" s="175" t="str">
        <f t="shared" si="174"/>
        <v xml:space="preserve"> </v>
      </c>
    </row>
    <row r="192" spans="1:27" ht="12.75" customHeight="1">
      <c r="A192" s="31"/>
      <c r="B192" s="173" t="s">
        <v>2</v>
      </c>
      <c r="C192" s="33">
        <v>0.8</v>
      </c>
      <c r="D192" s="34">
        <v>2</v>
      </c>
      <c r="E192" s="35">
        <v>5</v>
      </c>
      <c r="F192" s="35">
        <f>Max!$B$2*C192</f>
        <v>160</v>
      </c>
      <c r="G192" s="86">
        <f t="shared" si="168"/>
        <v>10</v>
      </c>
      <c r="H192" s="87">
        <f t="shared" si="169"/>
        <v>1600</v>
      </c>
      <c r="I192" s="86"/>
      <c r="J192" s="87"/>
      <c r="K192" s="86"/>
      <c r="M192" s="175" t="str">
        <f t="shared" si="170"/>
        <v xml:space="preserve"> </v>
      </c>
      <c r="N192" s="175" t="str">
        <f t="shared" si="171"/>
        <v xml:space="preserve"> </v>
      </c>
      <c r="O192" s="175" t="str">
        <f t="shared" si="172"/>
        <v xml:space="preserve"> </v>
      </c>
      <c r="P192" s="175">
        <f t="shared" si="173"/>
        <v>10</v>
      </c>
      <c r="Q192" s="175" t="str">
        <f t="shared" si="174"/>
        <v xml:space="preserve"> </v>
      </c>
    </row>
    <row r="193" spans="1:27" ht="12.75" customHeight="1">
      <c r="A193" s="26">
        <v>2</v>
      </c>
      <c r="B193" s="27" t="s">
        <v>16</v>
      </c>
      <c r="C193" s="28">
        <v>0.5</v>
      </c>
      <c r="D193" s="30">
        <v>5</v>
      </c>
      <c r="E193" s="29">
        <v>1</v>
      </c>
      <c r="F193" s="29">
        <f>Max!$B$3*C193</f>
        <v>42.5</v>
      </c>
      <c r="G193" s="86"/>
      <c r="H193" s="87"/>
      <c r="I193" s="86">
        <f>D193*E193</f>
        <v>5</v>
      </c>
      <c r="J193" s="87">
        <f>F193*I193</f>
        <v>212.5</v>
      </c>
      <c r="K193" s="86"/>
      <c r="M193"/>
      <c r="N193"/>
      <c r="O193"/>
      <c r="P193"/>
      <c r="Q193"/>
      <c r="R193" s="176">
        <f t="shared" ref="R193:R196" si="175">IF(ISNUMBER(SEARCH("bench",$B193)),IF($C193&gt;=0.5,IF($C193&lt;0.6,$D193*$E193," ")," ")," ")</f>
        <v>5</v>
      </c>
      <c r="S193" s="176" t="str">
        <f t="shared" ref="S193:S196" si="176">IF(ISNUMBER(SEARCH("bench",$B193)),IF($C193&gt;=0.6,IF($C193&lt;0.7,$D193*$E193," ")," ")," ")</f>
        <v xml:space="preserve"> </v>
      </c>
      <c r="T193" s="176" t="str">
        <f t="shared" ref="T193:T196" si="177">IF(ISNUMBER(SEARCH("bench",$B193)),IF($C193&gt;=0.7,IF($C193&lt;0.8,$D193*$E193," ")," ")," ")</f>
        <v xml:space="preserve"> </v>
      </c>
      <c r="U193" s="176" t="str">
        <f t="shared" ref="U193:U196" si="178">IF(ISNUMBER(SEARCH("bench",$B193)),IF($C193&gt;=0.8,IF($C193&lt;0.9,$D193*$E193," ")," ")," ")</f>
        <v xml:space="preserve"> </v>
      </c>
      <c r="V193" s="176" t="str">
        <f t="shared" ref="V193:V196" si="179">IF(ISNUMBER(SEARCH("bench",$B193)),IF($C193&gt;=0.9,$D193*$E193," ")," ")</f>
        <v xml:space="preserve"> </v>
      </c>
    </row>
    <row r="194" spans="1:27" ht="12.75" customHeight="1">
      <c r="A194" s="26"/>
      <c r="B194" s="174" t="s">
        <v>16</v>
      </c>
      <c r="C194" s="28">
        <v>0.6</v>
      </c>
      <c r="D194" s="30">
        <v>4</v>
      </c>
      <c r="E194" s="29">
        <v>1</v>
      </c>
      <c r="F194" s="29">
        <f>Max!$B$3*C194</f>
        <v>51</v>
      </c>
      <c r="G194" s="86"/>
      <c r="H194" s="87"/>
      <c r="I194" s="86">
        <f>D194*E194</f>
        <v>4</v>
      </c>
      <c r="J194" s="87">
        <f>F194*I194</f>
        <v>204</v>
      </c>
      <c r="K194" s="86"/>
      <c r="M194"/>
      <c r="N194"/>
      <c r="O194"/>
      <c r="P194"/>
      <c r="Q194"/>
      <c r="R194" s="176" t="str">
        <f t="shared" si="175"/>
        <v xml:space="preserve"> </v>
      </c>
      <c r="S194" s="176">
        <f t="shared" si="176"/>
        <v>4</v>
      </c>
      <c r="T194" s="176" t="str">
        <f t="shared" si="177"/>
        <v xml:space="preserve"> </v>
      </c>
      <c r="U194" s="176" t="str">
        <f t="shared" si="178"/>
        <v xml:space="preserve"> </v>
      </c>
      <c r="V194" s="176" t="str">
        <f t="shared" si="179"/>
        <v xml:space="preserve"> </v>
      </c>
    </row>
    <row r="195" spans="1:27" ht="12.75" customHeight="1">
      <c r="A195" s="26"/>
      <c r="B195" s="174" t="s">
        <v>16</v>
      </c>
      <c r="C195" s="28">
        <v>0.7</v>
      </c>
      <c r="D195" s="30">
        <v>3</v>
      </c>
      <c r="E195" s="29">
        <v>1</v>
      </c>
      <c r="F195" s="29">
        <f>Max!$B$3*C195</f>
        <v>59.499999999999993</v>
      </c>
      <c r="G195" s="86"/>
      <c r="H195" s="87"/>
      <c r="I195" s="86">
        <f>D195*E195</f>
        <v>3</v>
      </c>
      <c r="J195" s="87">
        <f>F195*I195</f>
        <v>178.49999999999997</v>
      </c>
      <c r="K195" s="86"/>
      <c r="M195"/>
      <c r="N195"/>
      <c r="O195"/>
      <c r="P195"/>
      <c r="Q195"/>
      <c r="R195" s="176" t="str">
        <f t="shared" si="175"/>
        <v xml:space="preserve"> </v>
      </c>
      <c r="S195" s="176" t="str">
        <f t="shared" si="176"/>
        <v xml:space="preserve"> </v>
      </c>
      <c r="T195" s="176">
        <f t="shared" si="177"/>
        <v>3</v>
      </c>
      <c r="U195" s="176" t="str">
        <f t="shared" si="178"/>
        <v xml:space="preserve"> </v>
      </c>
      <c r="V195" s="176" t="str">
        <f t="shared" si="179"/>
        <v xml:space="preserve"> </v>
      </c>
    </row>
    <row r="196" spans="1:27" ht="12.75" customHeight="1">
      <c r="A196" s="26"/>
      <c r="B196" s="174" t="s">
        <v>16</v>
      </c>
      <c r="C196" s="28">
        <v>0.8</v>
      </c>
      <c r="D196" s="30">
        <v>3</v>
      </c>
      <c r="E196" s="29">
        <v>5</v>
      </c>
      <c r="F196" s="29">
        <f>Max!$B$3*C196</f>
        <v>68</v>
      </c>
      <c r="G196" s="86"/>
      <c r="H196" s="87"/>
      <c r="I196" s="86">
        <f>D196*E196</f>
        <v>15</v>
      </c>
      <c r="J196" s="87">
        <f>F196*I196</f>
        <v>1020</v>
      </c>
      <c r="K196" s="86"/>
      <c r="M196"/>
      <c r="N196"/>
      <c r="O196"/>
      <c r="P196"/>
      <c r="Q196"/>
      <c r="R196" s="176" t="str">
        <f t="shared" si="175"/>
        <v xml:space="preserve"> </v>
      </c>
      <c r="S196" s="176" t="str">
        <f t="shared" si="176"/>
        <v xml:space="preserve"> </v>
      </c>
      <c r="T196" s="176" t="str">
        <f t="shared" si="177"/>
        <v xml:space="preserve"> </v>
      </c>
      <c r="U196" s="176">
        <f t="shared" si="178"/>
        <v>15</v>
      </c>
      <c r="V196" s="176" t="str">
        <f t="shared" si="179"/>
        <v xml:space="preserve"> </v>
      </c>
    </row>
    <row r="197" spans="1:27" ht="12.75" customHeight="1">
      <c r="A197" s="40">
        <v>3</v>
      </c>
      <c r="B197" s="41" t="s">
        <v>87</v>
      </c>
      <c r="C197" s="42"/>
      <c r="D197" s="55">
        <v>6</v>
      </c>
      <c r="E197" s="43">
        <v>5</v>
      </c>
      <c r="F197" s="43"/>
      <c r="G197" s="86"/>
      <c r="H197" s="87"/>
      <c r="I197" s="86"/>
      <c r="J197" s="87"/>
      <c r="K197" s="86"/>
      <c r="M197"/>
      <c r="N197"/>
      <c r="O197"/>
      <c r="P197"/>
      <c r="Q197"/>
    </row>
    <row r="198" spans="1:27" ht="12.75" customHeight="1">
      <c r="A198" s="36">
        <v>4</v>
      </c>
      <c r="B198" s="48" t="s">
        <v>90</v>
      </c>
      <c r="C198" s="49"/>
      <c r="D198" s="53">
        <v>5</v>
      </c>
      <c r="E198" s="50">
        <v>5</v>
      </c>
      <c r="F198" s="50"/>
      <c r="G198" s="86"/>
      <c r="H198" s="87"/>
      <c r="I198" s="86"/>
      <c r="J198" s="87"/>
      <c r="K198" s="86"/>
      <c r="M198"/>
      <c r="N198"/>
      <c r="O198"/>
      <c r="P198"/>
      <c r="Q198"/>
    </row>
    <row r="199" spans="1:27" ht="12.75" customHeight="1">
      <c r="A199" s="40">
        <v>5</v>
      </c>
      <c r="B199" s="41" t="s">
        <v>97</v>
      </c>
      <c r="C199" s="42"/>
      <c r="D199" s="55">
        <v>5</v>
      </c>
      <c r="E199" s="43">
        <v>5</v>
      </c>
      <c r="F199" s="43"/>
      <c r="G199" s="86"/>
      <c r="H199" s="87"/>
      <c r="I199" s="86"/>
      <c r="J199" s="87"/>
      <c r="K199" s="86"/>
      <c r="M199"/>
      <c r="N199"/>
      <c r="O199"/>
      <c r="P199"/>
      <c r="Q199"/>
    </row>
    <row r="200" spans="1:27" ht="12.75" customHeight="1">
      <c r="C200" s="24"/>
      <c r="D200" s="17"/>
      <c r="E200" s="17"/>
      <c r="F200" s="17"/>
      <c r="G200" s="86"/>
      <c r="H200" s="87"/>
      <c r="I200" s="86"/>
      <c r="J200" s="87"/>
      <c r="K200" s="86"/>
      <c r="M200"/>
      <c r="N200"/>
      <c r="O200"/>
      <c r="P200"/>
      <c r="Q200"/>
    </row>
    <row r="201" spans="1:27" ht="12.75" customHeight="1">
      <c r="A201" s="11" t="s">
        <v>17</v>
      </c>
      <c r="C201" s="25" t="s">
        <v>12</v>
      </c>
      <c r="D201" s="16" t="s">
        <v>13</v>
      </c>
      <c r="E201" s="16" t="s">
        <v>14</v>
      </c>
      <c r="F201" s="16" t="s">
        <v>15</v>
      </c>
      <c r="G201" s="86"/>
      <c r="H201" s="87"/>
      <c r="I201" s="86"/>
      <c r="J201" s="87"/>
      <c r="K201" s="86"/>
      <c r="M201"/>
      <c r="N201"/>
      <c r="O201"/>
      <c r="P201"/>
      <c r="Q201"/>
    </row>
    <row r="202" spans="1:27" ht="12.75" customHeight="1">
      <c r="A202" s="44">
        <v>1</v>
      </c>
      <c r="B202" s="45" t="s">
        <v>103</v>
      </c>
      <c r="C202" s="46">
        <v>0.5</v>
      </c>
      <c r="D202" s="52">
        <v>3</v>
      </c>
      <c r="E202" s="47">
        <v>1</v>
      </c>
      <c r="F202" s="47">
        <f>Max!$B$4*C202</f>
        <v>80</v>
      </c>
      <c r="G202" s="86"/>
      <c r="H202" s="87"/>
      <c r="I202" s="86"/>
      <c r="J202" s="87"/>
      <c r="K202" s="86">
        <f>D202*E202</f>
        <v>3</v>
      </c>
      <c r="L202" s="84">
        <f>F202*K202</f>
        <v>240</v>
      </c>
      <c r="M202"/>
      <c r="N202"/>
      <c r="O202"/>
      <c r="P202"/>
      <c r="Q202"/>
      <c r="W202" s="177">
        <f t="shared" ref="W202:W205" si="180">IF(ISNUMBER(SEARCH("deadlift",$B202)),IF($C202&gt;=0.5,IF($C202&lt;0.6,$D202*$E202," ")," ")," ")</f>
        <v>3</v>
      </c>
      <c r="X202" s="177" t="str">
        <f t="shared" ref="X202:X205" si="181">IF(ISNUMBER(SEARCH("deadlift",$B202)),IF($C202&gt;=0.6,IF($C202&lt;0.7,$D202*$E202," ")," ")," ")</f>
        <v xml:space="preserve"> </v>
      </c>
      <c r="Y202" s="177" t="str">
        <f t="shared" ref="Y202:Y205" si="182">IF(ISNUMBER(SEARCH("deadlift",$B202)),IF($C202&gt;=0.7,IF($C202&lt;0.8,$D202*$E202," ")," ")," ")</f>
        <v xml:space="preserve"> </v>
      </c>
      <c r="Z202" s="177" t="str">
        <f t="shared" ref="Z202:Z205" si="183">IF(ISNUMBER(SEARCH("deadlift",$B202)),IF($C202&gt;=0.8,IF($C202&lt;0.9,$D202*$E202," ")," ")," ")</f>
        <v xml:space="preserve"> </v>
      </c>
      <c r="AA202" s="177" t="str">
        <f t="shared" ref="AA202:AA205" si="184">IF(ISNUMBER(SEARCH("deadlift",$B202)),IF($C202&gt;=0.9,$D202*$E202," ")," ")</f>
        <v xml:space="preserve"> </v>
      </c>
    </row>
    <row r="203" spans="1:27" ht="12.75" customHeight="1">
      <c r="A203" s="44"/>
      <c r="B203" s="179" t="s">
        <v>103</v>
      </c>
      <c r="C203" s="46">
        <v>0.6</v>
      </c>
      <c r="D203" s="52">
        <v>3</v>
      </c>
      <c r="E203" s="47">
        <v>1</v>
      </c>
      <c r="F203" s="47">
        <f>Max!$B$4*C203</f>
        <v>96</v>
      </c>
      <c r="G203" s="86"/>
      <c r="H203" s="87"/>
      <c r="I203" s="86"/>
      <c r="J203" s="87"/>
      <c r="K203" s="86">
        <f>D203*E203</f>
        <v>3</v>
      </c>
      <c r="L203" s="84">
        <f>F203*K203</f>
        <v>288</v>
      </c>
      <c r="M203"/>
      <c r="N203"/>
      <c r="O203"/>
      <c r="P203"/>
      <c r="Q203"/>
      <c r="W203" s="177" t="str">
        <f t="shared" si="180"/>
        <v xml:space="preserve"> </v>
      </c>
      <c r="X203" s="177">
        <f t="shared" si="181"/>
        <v>3</v>
      </c>
      <c r="Y203" s="177" t="str">
        <f t="shared" si="182"/>
        <v xml:space="preserve"> </v>
      </c>
      <c r="Z203" s="177" t="str">
        <f t="shared" si="183"/>
        <v xml:space="preserve"> </v>
      </c>
      <c r="AA203" s="177" t="str">
        <f t="shared" si="184"/>
        <v xml:space="preserve"> </v>
      </c>
    </row>
    <row r="204" spans="1:27" ht="12.75" customHeight="1">
      <c r="A204" s="44"/>
      <c r="B204" s="179" t="s">
        <v>103</v>
      </c>
      <c r="C204" s="46">
        <v>0.7</v>
      </c>
      <c r="D204" s="52">
        <v>3</v>
      </c>
      <c r="E204" s="47">
        <v>1</v>
      </c>
      <c r="F204" s="47">
        <f>Max!$B$4*C204</f>
        <v>112</v>
      </c>
      <c r="G204" s="86"/>
      <c r="H204" s="87"/>
      <c r="I204" s="86"/>
      <c r="J204" s="87"/>
      <c r="K204" s="86">
        <f>D204*E204</f>
        <v>3</v>
      </c>
      <c r="L204" s="84">
        <f>F204*K204</f>
        <v>336</v>
      </c>
      <c r="M204"/>
      <c r="N204"/>
      <c r="O204"/>
      <c r="P204"/>
      <c r="Q204"/>
      <c r="W204" s="177" t="str">
        <f t="shared" si="180"/>
        <v xml:space="preserve"> </v>
      </c>
      <c r="X204" s="177" t="str">
        <f t="shared" si="181"/>
        <v xml:space="preserve"> </v>
      </c>
      <c r="Y204" s="177">
        <f t="shared" si="182"/>
        <v>3</v>
      </c>
      <c r="Z204" s="177" t="str">
        <f t="shared" si="183"/>
        <v xml:space="preserve"> </v>
      </c>
      <c r="AA204" s="177" t="str">
        <f t="shared" si="184"/>
        <v xml:space="preserve"> </v>
      </c>
    </row>
    <row r="205" spans="1:27" ht="12.75" customHeight="1">
      <c r="A205" s="44"/>
      <c r="B205" s="179" t="s">
        <v>103</v>
      </c>
      <c r="C205" s="46">
        <v>0.8</v>
      </c>
      <c r="D205" s="52">
        <v>2</v>
      </c>
      <c r="E205" s="47">
        <v>4</v>
      </c>
      <c r="F205" s="47">
        <f>Max!$B$4*C205</f>
        <v>128</v>
      </c>
      <c r="G205" s="86"/>
      <c r="H205" s="87"/>
      <c r="I205" s="86"/>
      <c r="J205" s="87"/>
      <c r="K205" s="86">
        <f>D205*E205</f>
        <v>8</v>
      </c>
      <c r="L205" s="84">
        <f>F205*K205</f>
        <v>1024</v>
      </c>
      <c r="M205"/>
      <c r="N205"/>
      <c r="O205"/>
      <c r="P205"/>
      <c r="Q205"/>
      <c r="W205" s="177" t="str">
        <f t="shared" si="180"/>
        <v xml:space="preserve"> </v>
      </c>
      <c r="X205" s="177" t="str">
        <f t="shared" si="181"/>
        <v xml:space="preserve"> </v>
      </c>
      <c r="Y205" s="177" t="str">
        <f t="shared" si="182"/>
        <v xml:space="preserve"> </v>
      </c>
      <c r="Z205" s="177">
        <f t="shared" si="183"/>
        <v>8</v>
      </c>
      <c r="AA205" s="177" t="str">
        <f t="shared" si="184"/>
        <v xml:space="preserve"> </v>
      </c>
    </row>
    <row r="206" spans="1:27" ht="12.75" customHeight="1">
      <c r="A206" s="26">
        <v>2</v>
      </c>
      <c r="B206" s="27" t="s">
        <v>86</v>
      </c>
      <c r="C206" s="28">
        <v>0.55000000000000004</v>
      </c>
      <c r="D206" s="30">
        <v>3</v>
      </c>
      <c r="E206" s="29">
        <v>1</v>
      </c>
      <c r="F206" s="29">
        <f>Max!$B$3*C206</f>
        <v>46.750000000000007</v>
      </c>
      <c r="G206" s="86"/>
      <c r="H206" s="87"/>
      <c r="I206" s="86">
        <f t="shared" ref="I206:I211" si="185">D206*E206</f>
        <v>3</v>
      </c>
      <c r="J206" s="87">
        <f t="shared" ref="J206:J211" si="186">F206*I206</f>
        <v>140.25000000000003</v>
      </c>
      <c r="K206" s="86"/>
      <c r="M206"/>
      <c r="N206"/>
      <c r="O206"/>
      <c r="P206"/>
      <c r="Q206"/>
      <c r="R206" s="176">
        <f t="shared" ref="R206:R211" si="187">IF(ISNUMBER(SEARCH("bench",$B206)),IF($C206&gt;=0.5,IF($C206&lt;0.6,$D206*$E206," ")," ")," ")</f>
        <v>3</v>
      </c>
      <c r="S206" s="176" t="str">
        <f t="shared" ref="S206:S211" si="188">IF(ISNUMBER(SEARCH("bench",$B206)),IF($C206&gt;=0.6,IF($C206&lt;0.7,$D206*$E206," ")," ")," ")</f>
        <v xml:space="preserve"> </v>
      </c>
      <c r="T206" s="176" t="str">
        <f t="shared" ref="T206:T211" si="189">IF(ISNUMBER(SEARCH("bench",$B206)),IF($C206&gt;=0.7,IF($C206&lt;0.8,$D206*$E206," ")," ")," ")</f>
        <v xml:space="preserve"> </v>
      </c>
      <c r="U206" s="176" t="str">
        <f t="shared" ref="U206:U211" si="190">IF(ISNUMBER(SEARCH("bench",$B206)),IF($C206&gt;=0.8,IF($C206&lt;0.9,$D206*$E206," ")," ")," ")</f>
        <v xml:space="preserve"> </v>
      </c>
      <c r="V206" s="176" t="str">
        <f t="shared" ref="V206:V211" si="191">IF(ISNUMBER(SEARCH("bench",$B206)),IF($C206&gt;=0.9,$D206*$E206," ")," ")</f>
        <v xml:space="preserve"> </v>
      </c>
    </row>
    <row r="207" spans="1:27" ht="12.75" customHeight="1">
      <c r="A207" s="26"/>
      <c r="B207" s="174" t="s">
        <v>86</v>
      </c>
      <c r="C207" s="28">
        <v>0.65</v>
      </c>
      <c r="D207" s="30">
        <v>3</v>
      </c>
      <c r="E207" s="29">
        <v>1</v>
      </c>
      <c r="F207" s="29">
        <f>Max!$B$3*C207</f>
        <v>55.25</v>
      </c>
      <c r="G207" s="86"/>
      <c r="H207" s="87"/>
      <c r="I207" s="86">
        <f t="shared" si="185"/>
        <v>3</v>
      </c>
      <c r="J207" s="87">
        <f t="shared" si="186"/>
        <v>165.75</v>
      </c>
      <c r="K207" s="86"/>
      <c r="M207"/>
      <c r="N207"/>
      <c r="O207"/>
      <c r="P207"/>
      <c r="Q207"/>
      <c r="R207" s="176" t="str">
        <f t="shared" si="187"/>
        <v xml:space="preserve"> </v>
      </c>
      <c r="S207" s="176">
        <f t="shared" si="188"/>
        <v>3</v>
      </c>
      <c r="T207" s="176" t="str">
        <f t="shared" si="189"/>
        <v xml:space="preserve"> </v>
      </c>
      <c r="U207" s="176" t="str">
        <f t="shared" si="190"/>
        <v xml:space="preserve"> </v>
      </c>
      <c r="V207" s="176" t="str">
        <f t="shared" si="191"/>
        <v xml:space="preserve"> </v>
      </c>
    </row>
    <row r="208" spans="1:27" ht="12.75" customHeight="1">
      <c r="A208" s="26"/>
      <c r="B208" s="174" t="s">
        <v>86</v>
      </c>
      <c r="C208" s="28">
        <v>0.75</v>
      </c>
      <c r="D208" s="30">
        <v>3</v>
      </c>
      <c r="E208" s="29">
        <v>1</v>
      </c>
      <c r="F208" s="29">
        <f>Max!$B$3*C208</f>
        <v>63.75</v>
      </c>
      <c r="G208" s="86"/>
      <c r="H208" s="87"/>
      <c r="I208" s="86">
        <f t="shared" si="185"/>
        <v>3</v>
      </c>
      <c r="J208" s="87">
        <f t="shared" si="186"/>
        <v>191.25</v>
      </c>
      <c r="K208" s="86"/>
      <c r="M208"/>
      <c r="N208"/>
      <c r="O208"/>
      <c r="P208"/>
      <c r="Q208"/>
      <c r="R208" s="176" t="str">
        <f t="shared" si="187"/>
        <v xml:space="preserve"> </v>
      </c>
      <c r="S208" s="176" t="str">
        <f t="shared" si="188"/>
        <v xml:space="preserve"> </v>
      </c>
      <c r="T208" s="176">
        <f t="shared" si="189"/>
        <v>3</v>
      </c>
      <c r="U208" s="176" t="str">
        <f t="shared" si="190"/>
        <v xml:space="preserve"> </v>
      </c>
      <c r="V208" s="176" t="str">
        <f t="shared" si="191"/>
        <v xml:space="preserve"> </v>
      </c>
    </row>
    <row r="209" spans="1:27" ht="12.75" customHeight="1">
      <c r="A209" s="26"/>
      <c r="B209" s="174" t="s">
        <v>86</v>
      </c>
      <c r="C209" s="28">
        <v>0.85</v>
      </c>
      <c r="D209" s="30">
        <v>3</v>
      </c>
      <c r="E209" s="29">
        <v>2</v>
      </c>
      <c r="F209" s="29">
        <f>Max!$B$3*C209</f>
        <v>72.25</v>
      </c>
      <c r="G209" s="86"/>
      <c r="H209" s="87"/>
      <c r="I209" s="86">
        <f t="shared" si="185"/>
        <v>6</v>
      </c>
      <c r="J209" s="87">
        <f t="shared" si="186"/>
        <v>433.5</v>
      </c>
      <c r="K209" s="86"/>
      <c r="M209"/>
      <c r="N209"/>
      <c r="O209"/>
      <c r="P209"/>
      <c r="Q209"/>
      <c r="R209" s="176" t="str">
        <f t="shared" si="187"/>
        <v xml:space="preserve"> </v>
      </c>
      <c r="S209" s="176" t="str">
        <f t="shared" si="188"/>
        <v xml:space="preserve"> </v>
      </c>
      <c r="T209" s="176" t="str">
        <f t="shared" si="189"/>
        <v xml:space="preserve"> </v>
      </c>
      <c r="U209" s="176">
        <f t="shared" si="190"/>
        <v>6</v>
      </c>
      <c r="V209" s="176" t="str">
        <f t="shared" si="191"/>
        <v xml:space="preserve"> </v>
      </c>
    </row>
    <row r="210" spans="1:27" ht="12.75" customHeight="1">
      <c r="A210" s="26"/>
      <c r="B210" s="174" t="s">
        <v>86</v>
      </c>
      <c r="C210" s="28">
        <v>0.9</v>
      </c>
      <c r="D210" s="30">
        <v>2</v>
      </c>
      <c r="E210" s="29">
        <v>2</v>
      </c>
      <c r="F210" s="29">
        <f>Max!$B$3*C210</f>
        <v>76.5</v>
      </c>
      <c r="G210" s="86"/>
      <c r="H210" s="87"/>
      <c r="I210" s="86">
        <f t="shared" si="185"/>
        <v>4</v>
      </c>
      <c r="J210" s="87">
        <f t="shared" si="186"/>
        <v>306</v>
      </c>
      <c r="K210" s="86"/>
      <c r="M210"/>
      <c r="N210"/>
      <c r="O210"/>
      <c r="P210"/>
      <c r="Q210"/>
      <c r="R210" s="176" t="str">
        <f t="shared" si="187"/>
        <v xml:space="preserve"> </v>
      </c>
      <c r="S210" s="176" t="str">
        <f t="shared" si="188"/>
        <v xml:space="preserve"> </v>
      </c>
      <c r="T210" s="176" t="str">
        <f t="shared" si="189"/>
        <v xml:space="preserve"> </v>
      </c>
      <c r="U210" s="176" t="str">
        <f t="shared" si="190"/>
        <v xml:space="preserve"> </v>
      </c>
      <c r="V210" s="176">
        <f t="shared" si="191"/>
        <v>4</v>
      </c>
    </row>
    <row r="211" spans="1:27" ht="12.75" customHeight="1">
      <c r="A211" s="26"/>
      <c r="B211" s="174" t="s">
        <v>86</v>
      </c>
      <c r="C211" s="28">
        <v>0.95</v>
      </c>
      <c r="D211" s="30">
        <v>1</v>
      </c>
      <c r="E211" s="29">
        <v>3</v>
      </c>
      <c r="F211" s="29">
        <f>Max!$B$3*C211</f>
        <v>80.75</v>
      </c>
      <c r="G211" s="86"/>
      <c r="H211" s="87"/>
      <c r="I211" s="86">
        <f t="shared" si="185"/>
        <v>3</v>
      </c>
      <c r="J211" s="87">
        <f t="shared" si="186"/>
        <v>242.25</v>
      </c>
      <c r="K211" s="86"/>
      <c r="M211"/>
      <c r="N211"/>
      <c r="O211"/>
      <c r="P211"/>
      <c r="Q211"/>
      <c r="R211" s="176" t="str">
        <f t="shared" si="187"/>
        <v xml:space="preserve"> </v>
      </c>
      <c r="S211" s="176" t="str">
        <f t="shared" si="188"/>
        <v xml:space="preserve"> </v>
      </c>
      <c r="T211" s="176" t="str">
        <f t="shared" si="189"/>
        <v xml:space="preserve"> </v>
      </c>
      <c r="U211" s="176" t="str">
        <f t="shared" si="190"/>
        <v xml:space="preserve"> </v>
      </c>
      <c r="V211" s="176">
        <f t="shared" si="191"/>
        <v>3</v>
      </c>
    </row>
    <row r="212" spans="1:27" ht="12.75" customHeight="1">
      <c r="A212" s="44">
        <v>3</v>
      </c>
      <c r="B212" s="45" t="s">
        <v>20</v>
      </c>
      <c r="C212" s="46">
        <v>0.5</v>
      </c>
      <c r="D212" s="52">
        <v>3</v>
      </c>
      <c r="E212" s="47">
        <v>1</v>
      </c>
      <c r="F212" s="47">
        <f>Max!$B$4*C212</f>
        <v>80</v>
      </c>
      <c r="G212" s="86"/>
      <c r="H212" s="87"/>
      <c r="I212" s="86"/>
      <c r="J212" s="87"/>
      <c r="K212" s="86">
        <f>D212*E212</f>
        <v>3</v>
      </c>
      <c r="L212" s="84">
        <f>F212*K212</f>
        <v>240</v>
      </c>
      <c r="M212"/>
      <c r="N212"/>
      <c r="O212"/>
      <c r="P212"/>
      <c r="Q212"/>
      <c r="W212" s="177">
        <f t="shared" ref="W212:W214" si="192">IF(ISNUMBER(SEARCH("deadlift",$B212)),IF($C212&gt;=0.5,IF($C212&lt;0.6,$D212*$E212," ")," ")," ")</f>
        <v>3</v>
      </c>
      <c r="X212" s="177" t="str">
        <f t="shared" ref="X212:X214" si="193">IF(ISNUMBER(SEARCH("deadlift",$B212)),IF($C212&gt;=0.6,IF($C212&lt;0.7,$D212*$E212," ")," ")," ")</f>
        <v xml:space="preserve"> </v>
      </c>
      <c r="Y212" s="177" t="str">
        <f t="shared" ref="Y212:Y214" si="194">IF(ISNUMBER(SEARCH("deadlift",$B212)),IF($C212&gt;=0.7,IF($C212&lt;0.8,$D212*$E212," ")," ")," ")</f>
        <v xml:space="preserve"> </v>
      </c>
      <c r="Z212" s="177" t="str">
        <f t="shared" ref="Z212:Z214" si="195">IF(ISNUMBER(SEARCH("deadlift",$B212)),IF($C212&gt;=0.8,IF($C212&lt;0.9,$D212*$E212," ")," ")," ")</f>
        <v xml:space="preserve"> </v>
      </c>
      <c r="AA212" s="177" t="str">
        <f t="shared" ref="AA212:AA214" si="196">IF(ISNUMBER(SEARCH("deadlift",$B212)),IF($C212&gt;=0.9,$D212*$E212," ")," ")</f>
        <v xml:space="preserve"> </v>
      </c>
    </row>
    <row r="213" spans="1:27" ht="12.75" customHeight="1">
      <c r="A213" s="44"/>
      <c r="B213" s="179" t="s">
        <v>20</v>
      </c>
      <c r="C213" s="46">
        <v>0.6</v>
      </c>
      <c r="D213" s="52">
        <v>3</v>
      </c>
      <c r="E213" s="47">
        <v>1</v>
      </c>
      <c r="F213" s="47">
        <f>Max!$B$4*C213</f>
        <v>96</v>
      </c>
      <c r="G213" s="86"/>
      <c r="H213" s="87"/>
      <c r="I213" s="86"/>
      <c r="J213" s="87"/>
      <c r="K213" s="86">
        <f>D213*E213</f>
        <v>3</v>
      </c>
      <c r="L213" s="84">
        <f>F213*K213</f>
        <v>288</v>
      </c>
      <c r="M213"/>
      <c r="N213"/>
      <c r="O213"/>
      <c r="P213"/>
      <c r="Q213"/>
      <c r="W213" s="177" t="str">
        <f t="shared" si="192"/>
        <v xml:space="preserve"> </v>
      </c>
      <c r="X213" s="177">
        <f t="shared" si="193"/>
        <v>3</v>
      </c>
      <c r="Y213" s="177" t="str">
        <f t="shared" si="194"/>
        <v xml:space="preserve"> </v>
      </c>
      <c r="Z213" s="177" t="str">
        <f t="shared" si="195"/>
        <v xml:space="preserve"> </v>
      </c>
      <c r="AA213" s="177" t="str">
        <f t="shared" si="196"/>
        <v xml:space="preserve"> </v>
      </c>
    </row>
    <row r="214" spans="1:27" ht="12.75" customHeight="1">
      <c r="A214" s="44"/>
      <c r="B214" s="179" t="s">
        <v>20</v>
      </c>
      <c r="C214" s="46">
        <v>0.7</v>
      </c>
      <c r="D214" s="52">
        <v>3</v>
      </c>
      <c r="E214" s="47">
        <v>1</v>
      </c>
      <c r="F214" s="47">
        <f>Max!$B$4*C214</f>
        <v>112</v>
      </c>
      <c r="G214" s="86"/>
      <c r="H214" s="87"/>
      <c r="I214" s="86"/>
      <c r="J214" s="87"/>
      <c r="K214" s="86">
        <f>D214*E214</f>
        <v>3</v>
      </c>
      <c r="L214" s="84">
        <f>F214*K214</f>
        <v>336</v>
      </c>
      <c r="M214"/>
      <c r="N214"/>
      <c r="O214"/>
      <c r="P214"/>
      <c r="Q214"/>
      <c r="W214" s="177" t="str">
        <f t="shared" si="192"/>
        <v xml:space="preserve"> </v>
      </c>
      <c r="X214" s="177" t="str">
        <f t="shared" si="193"/>
        <v xml:space="preserve"> </v>
      </c>
      <c r="Y214" s="177">
        <f t="shared" si="194"/>
        <v>3</v>
      </c>
      <c r="Z214" s="177" t="str">
        <f t="shared" si="195"/>
        <v xml:space="preserve"> </v>
      </c>
      <c r="AA214" s="177" t="str">
        <f t="shared" si="196"/>
        <v xml:space="preserve"> </v>
      </c>
    </row>
    <row r="215" spans="1:27" ht="12.75" customHeight="1">
      <c r="A215" s="44"/>
      <c r="B215" s="179" t="s">
        <v>20</v>
      </c>
      <c r="C215" s="46">
        <v>0.75</v>
      </c>
      <c r="D215" s="52">
        <v>2</v>
      </c>
      <c r="E215" s="47">
        <v>4</v>
      </c>
      <c r="F215" s="47">
        <f>Max!$B$4*C215</f>
        <v>120</v>
      </c>
      <c r="G215" s="86"/>
      <c r="H215" s="87"/>
      <c r="I215" s="86"/>
      <c r="J215" s="87"/>
      <c r="K215" s="86">
        <f>D215*E215</f>
        <v>8</v>
      </c>
      <c r="L215" s="84">
        <f>F215*K215</f>
        <v>960</v>
      </c>
      <c r="M215"/>
      <c r="N215"/>
      <c r="O215"/>
      <c r="P215"/>
      <c r="Q215"/>
      <c r="W215" s="151"/>
      <c r="X215" s="151"/>
      <c r="Y215" s="151"/>
      <c r="Z215" s="151"/>
      <c r="AA215" s="151"/>
    </row>
    <row r="216" spans="1:27" ht="12.75" customHeight="1">
      <c r="A216" s="51">
        <v>4</v>
      </c>
      <c r="B216" s="54" t="s">
        <v>26</v>
      </c>
      <c r="C216" s="37"/>
      <c r="D216" s="39">
        <v>6</v>
      </c>
      <c r="E216" s="39">
        <v>5</v>
      </c>
      <c r="F216" s="39"/>
      <c r="G216" s="86"/>
      <c r="H216" s="87"/>
      <c r="I216" s="86"/>
      <c r="J216" s="87"/>
      <c r="K216" s="86"/>
      <c r="M216"/>
      <c r="N216"/>
      <c r="O216"/>
      <c r="P216"/>
      <c r="Q216"/>
    </row>
    <row r="217" spans="1:27" ht="12.75" customHeight="1">
      <c r="A217" s="51">
        <v>5</v>
      </c>
      <c r="B217" s="54" t="s">
        <v>89</v>
      </c>
      <c r="C217" s="37"/>
      <c r="D217" s="38">
        <v>6</v>
      </c>
      <c r="E217" s="39">
        <v>5</v>
      </c>
      <c r="F217" s="39"/>
      <c r="G217" s="86"/>
      <c r="H217" s="87"/>
      <c r="I217" s="86"/>
      <c r="J217" s="87"/>
      <c r="K217" s="86"/>
      <c r="M217"/>
      <c r="N217"/>
      <c r="O217"/>
      <c r="P217"/>
      <c r="Q217"/>
    </row>
    <row r="218" spans="1:27" ht="12.75" customHeight="1">
      <c r="A218" s="51">
        <v>6</v>
      </c>
      <c r="B218" s="54" t="s">
        <v>23</v>
      </c>
      <c r="C218" s="37"/>
      <c r="D218" s="38">
        <v>8</v>
      </c>
      <c r="E218" s="39">
        <v>4</v>
      </c>
      <c r="F218" s="39"/>
      <c r="G218" s="86"/>
      <c r="H218" s="87"/>
      <c r="I218" s="86"/>
      <c r="J218" s="87"/>
      <c r="K218" s="86"/>
      <c r="M218"/>
      <c r="N218"/>
      <c r="O218"/>
      <c r="P218"/>
      <c r="Q218"/>
    </row>
    <row r="219" spans="1:27" ht="12.75" customHeight="1">
      <c r="C219" s="24"/>
      <c r="D219" s="17"/>
      <c r="E219" s="17"/>
      <c r="F219" s="17"/>
      <c r="G219" s="86"/>
      <c r="H219" s="87"/>
      <c r="I219" s="86"/>
      <c r="J219" s="87"/>
      <c r="K219" s="86"/>
      <c r="M219"/>
      <c r="N219"/>
      <c r="O219"/>
      <c r="P219"/>
      <c r="Q219"/>
    </row>
    <row r="220" spans="1:27" ht="12.75" customHeight="1">
      <c r="A220" s="11" t="s">
        <v>18</v>
      </c>
      <c r="C220" s="25" t="s">
        <v>12</v>
      </c>
      <c r="D220" s="16" t="s">
        <v>13</v>
      </c>
      <c r="E220" s="16" t="s">
        <v>14</v>
      </c>
      <c r="F220" s="16" t="s">
        <v>15</v>
      </c>
      <c r="G220" s="86"/>
      <c r="H220" s="87"/>
      <c r="I220" s="86"/>
      <c r="J220" s="87"/>
      <c r="K220" s="86"/>
      <c r="M220"/>
      <c r="N220"/>
      <c r="O220"/>
      <c r="P220"/>
      <c r="Q220"/>
    </row>
    <row r="221" spans="1:27" ht="12.75" customHeight="1">
      <c r="A221" s="26">
        <v>1</v>
      </c>
      <c r="B221" s="27" t="s">
        <v>16</v>
      </c>
      <c r="C221" s="28">
        <v>0.55000000000000004</v>
      </c>
      <c r="D221" s="30">
        <v>5</v>
      </c>
      <c r="E221" s="29">
        <v>1</v>
      </c>
      <c r="F221" s="29">
        <f>Max!$B$3*C221</f>
        <v>46.750000000000007</v>
      </c>
      <c r="G221" s="86"/>
      <c r="H221" s="87"/>
      <c r="I221" s="86">
        <f>D221*E221</f>
        <v>5</v>
      </c>
      <c r="J221" s="87">
        <f>F221*I221</f>
        <v>233.75000000000003</v>
      </c>
      <c r="K221" s="86"/>
      <c r="M221"/>
      <c r="N221"/>
      <c r="O221"/>
      <c r="P221"/>
      <c r="Q221"/>
      <c r="R221" s="176">
        <f t="shared" ref="R221:R224" si="197">IF(ISNUMBER(SEARCH("bench",$B221)),IF($C221&gt;=0.5,IF($C221&lt;0.6,$D221*$E221," ")," ")," ")</f>
        <v>5</v>
      </c>
      <c r="S221" s="176" t="str">
        <f t="shared" ref="S221:S224" si="198">IF(ISNUMBER(SEARCH("bench",$B221)),IF($C221&gt;=0.6,IF($C221&lt;0.7,$D221*$E221," ")," ")," ")</f>
        <v xml:space="preserve"> </v>
      </c>
      <c r="T221" s="176" t="str">
        <f t="shared" ref="T221:T224" si="199">IF(ISNUMBER(SEARCH("bench",$B221)),IF($C221&gt;=0.7,IF($C221&lt;0.8,$D221*$E221," ")," ")," ")</f>
        <v xml:space="preserve"> </v>
      </c>
      <c r="U221" s="176" t="str">
        <f t="shared" ref="U221:U224" si="200">IF(ISNUMBER(SEARCH("bench",$B221)),IF($C221&gt;=0.8,IF($C221&lt;0.9,$D221*$E221," ")," ")," ")</f>
        <v xml:space="preserve"> </v>
      </c>
      <c r="V221" s="176" t="str">
        <f t="shared" ref="V221:V224" si="201">IF(ISNUMBER(SEARCH("bench",$B221)),IF($C221&gt;=0.9,$D221*$E221," ")," ")</f>
        <v xml:space="preserve"> </v>
      </c>
    </row>
    <row r="222" spans="1:27" ht="12.75" customHeight="1">
      <c r="A222" s="26"/>
      <c r="B222" s="174" t="s">
        <v>16</v>
      </c>
      <c r="C222" s="28">
        <v>0.65</v>
      </c>
      <c r="D222" s="30">
        <v>4</v>
      </c>
      <c r="E222" s="29">
        <v>1</v>
      </c>
      <c r="F222" s="29">
        <f>Max!$B$3*C222</f>
        <v>55.25</v>
      </c>
      <c r="G222" s="86"/>
      <c r="H222" s="87"/>
      <c r="I222" s="86">
        <f>D222*E222</f>
        <v>4</v>
      </c>
      <c r="J222" s="87">
        <f>F222*I222</f>
        <v>221</v>
      </c>
      <c r="K222" s="86"/>
      <c r="M222"/>
      <c r="N222"/>
      <c r="O222"/>
      <c r="P222"/>
      <c r="Q222"/>
      <c r="R222" s="176" t="str">
        <f t="shared" si="197"/>
        <v xml:space="preserve"> </v>
      </c>
      <c r="S222" s="176">
        <f t="shared" si="198"/>
        <v>4</v>
      </c>
      <c r="T222" s="176" t="str">
        <f t="shared" si="199"/>
        <v xml:space="preserve"> </v>
      </c>
      <c r="U222" s="176" t="str">
        <f t="shared" si="200"/>
        <v xml:space="preserve"> </v>
      </c>
      <c r="V222" s="176" t="str">
        <f t="shared" si="201"/>
        <v xml:space="preserve"> </v>
      </c>
    </row>
    <row r="223" spans="1:27" ht="12.75" customHeight="1">
      <c r="A223" s="26"/>
      <c r="B223" s="174" t="s">
        <v>16</v>
      </c>
      <c r="C223" s="28">
        <v>0.75</v>
      </c>
      <c r="D223" s="30">
        <v>3</v>
      </c>
      <c r="E223" s="29">
        <v>1</v>
      </c>
      <c r="F223" s="29">
        <f>Max!$B$3*C223</f>
        <v>63.75</v>
      </c>
      <c r="G223" s="86"/>
      <c r="H223" s="87"/>
      <c r="I223" s="86">
        <f>D223*E223</f>
        <v>3</v>
      </c>
      <c r="J223" s="87">
        <f>F223*I223</f>
        <v>191.25</v>
      </c>
      <c r="K223" s="86"/>
      <c r="M223"/>
      <c r="N223"/>
      <c r="O223"/>
      <c r="P223"/>
      <c r="Q223"/>
      <c r="R223" s="176" t="str">
        <f t="shared" si="197"/>
        <v xml:space="preserve"> </v>
      </c>
      <c r="S223" s="176" t="str">
        <f t="shared" si="198"/>
        <v xml:space="preserve"> </v>
      </c>
      <c r="T223" s="176">
        <f t="shared" si="199"/>
        <v>3</v>
      </c>
      <c r="U223" s="176" t="str">
        <f t="shared" si="200"/>
        <v xml:space="preserve"> </v>
      </c>
      <c r="V223" s="176" t="str">
        <f t="shared" si="201"/>
        <v xml:space="preserve"> </v>
      </c>
    </row>
    <row r="224" spans="1:27" ht="12.75" customHeight="1">
      <c r="A224" s="26"/>
      <c r="B224" s="174" t="s">
        <v>16</v>
      </c>
      <c r="C224" s="28">
        <v>0.85</v>
      </c>
      <c r="D224" s="30">
        <v>2</v>
      </c>
      <c r="E224" s="29">
        <v>4</v>
      </c>
      <c r="F224" s="29">
        <f>Max!$B$3*C224</f>
        <v>72.25</v>
      </c>
      <c r="G224" s="86"/>
      <c r="H224" s="87"/>
      <c r="I224" s="86">
        <f>D224*E224</f>
        <v>8</v>
      </c>
      <c r="J224" s="87">
        <f>F224*I224</f>
        <v>578</v>
      </c>
      <c r="K224" s="86"/>
      <c r="M224"/>
      <c r="N224"/>
      <c r="O224"/>
      <c r="P224"/>
      <c r="Q224"/>
      <c r="R224" s="176" t="str">
        <f t="shared" si="197"/>
        <v xml:space="preserve"> </v>
      </c>
      <c r="S224" s="176" t="str">
        <f t="shared" si="198"/>
        <v xml:space="preserve"> </v>
      </c>
      <c r="T224" s="176" t="str">
        <f t="shared" si="199"/>
        <v xml:space="preserve"> </v>
      </c>
      <c r="U224" s="176">
        <f t="shared" si="200"/>
        <v>8</v>
      </c>
      <c r="V224" s="176" t="str">
        <f t="shared" si="201"/>
        <v xml:space="preserve"> </v>
      </c>
    </row>
    <row r="225" spans="1:27" ht="12.75" customHeight="1">
      <c r="A225" s="31">
        <v>2</v>
      </c>
      <c r="B225" s="32" t="s">
        <v>2</v>
      </c>
      <c r="C225" s="33">
        <v>0.5</v>
      </c>
      <c r="D225" s="34">
        <v>5</v>
      </c>
      <c r="E225" s="35">
        <v>1</v>
      </c>
      <c r="F225" s="35">
        <f>Max!$B$2*C225</f>
        <v>100</v>
      </c>
      <c r="G225" s="86">
        <f>D225*E225</f>
        <v>5</v>
      </c>
      <c r="H225" s="87">
        <f>F225*G225</f>
        <v>500</v>
      </c>
      <c r="I225" s="86"/>
      <c r="J225" s="87"/>
      <c r="K225" s="86"/>
      <c r="M225" s="175">
        <f t="shared" ref="M225:M228" si="202">IF(ISNUMBER(SEARCH("squat",$B225)),IF($C225&gt;=0.5,IF($C225&lt;0.6,$D225*$E225," ")," ")," ")</f>
        <v>5</v>
      </c>
      <c r="N225" s="175" t="str">
        <f t="shared" ref="N225:N228" si="203">IF(ISNUMBER(SEARCH("squat",$B225)),IF($C225&gt;=0.6,IF($C225&lt;0.7,$D225*$E225," ")," ")," ")</f>
        <v xml:space="preserve"> </v>
      </c>
      <c r="O225" s="175" t="str">
        <f t="shared" ref="O225:O228" si="204">IF(ISNUMBER(SEARCH("squat",$B225)),IF($C225&gt;=0.7,IF($C225&lt;0.8,$D225*$E225," ")," ")," ")</f>
        <v xml:space="preserve"> </v>
      </c>
      <c r="P225" s="175" t="str">
        <f t="shared" ref="P225:P228" si="205">IF(ISNUMBER(SEARCH("squat",$B225)),IF($C225&gt;=0.8,IF($C225&lt;0.9,$D225*$E225," ")," ")," ")</f>
        <v xml:space="preserve"> </v>
      </c>
      <c r="Q225" s="175" t="str">
        <f t="shared" ref="Q225:Q228" si="206">IF(ISNUMBER(SEARCH("squat",$B225)),IF($C225&gt;=0.9,$D225*$E225," ")," ")</f>
        <v xml:space="preserve"> </v>
      </c>
    </row>
    <row r="226" spans="1:27" ht="12.75" customHeight="1">
      <c r="A226" s="31"/>
      <c r="B226" s="173" t="s">
        <v>2</v>
      </c>
      <c r="C226" s="33">
        <v>0.6</v>
      </c>
      <c r="D226" s="34">
        <v>4</v>
      </c>
      <c r="E226" s="35">
        <v>1</v>
      </c>
      <c r="F226" s="35">
        <f>Max!$B$2*C226</f>
        <v>120</v>
      </c>
      <c r="G226" s="86">
        <f>D226*E226</f>
        <v>4</v>
      </c>
      <c r="H226" s="87">
        <f>F226*G226</f>
        <v>480</v>
      </c>
      <c r="I226" s="86"/>
      <c r="J226" s="87"/>
      <c r="K226" s="86"/>
      <c r="M226" s="175" t="str">
        <f t="shared" si="202"/>
        <v xml:space="preserve"> </v>
      </c>
      <c r="N226" s="175">
        <f t="shared" si="203"/>
        <v>4</v>
      </c>
      <c r="O226" s="175" t="str">
        <f t="shared" si="204"/>
        <v xml:space="preserve"> </v>
      </c>
      <c r="P226" s="175" t="str">
        <f t="shared" si="205"/>
        <v xml:space="preserve"> </v>
      </c>
      <c r="Q226" s="175" t="str">
        <f t="shared" si="206"/>
        <v xml:space="preserve"> </v>
      </c>
    </row>
    <row r="227" spans="1:27" ht="12.75" customHeight="1">
      <c r="A227" s="31"/>
      <c r="B227" s="173" t="s">
        <v>2</v>
      </c>
      <c r="C227" s="33">
        <v>0.7</v>
      </c>
      <c r="D227" s="34">
        <v>3</v>
      </c>
      <c r="E227" s="35">
        <v>1</v>
      </c>
      <c r="F227" s="35">
        <f>Max!$B$2*C227</f>
        <v>140</v>
      </c>
      <c r="G227" s="86">
        <f>D227*E227</f>
        <v>3</v>
      </c>
      <c r="H227" s="87">
        <f>F227*G227</f>
        <v>420</v>
      </c>
      <c r="I227" s="86"/>
      <c r="J227" s="87"/>
      <c r="K227" s="86"/>
      <c r="M227" s="175" t="str">
        <f t="shared" si="202"/>
        <v xml:space="preserve"> </v>
      </c>
      <c r="N227" s="175" t="str">
        <f t="shared" si="203"/>
        <v xml:space="preserve"> </v>
      </c>
      <c r="O227" s="175">
        <f t="shared" si="204"/>
        <v>3</v>
      </c>
      <c r="P227" s="175" t="str">
        <f t="shared" si="205"/>
        <v xml:space="preserve"> </v>
      </c>
      <c r="Q227" s="175" t="str">
        <f t="shared" si="206"/>
        <v xml:space="preserve"> </v>
      </c>
    </row>
    <row r="228" spans="1:27" ht="12.75" customHeight="1">
      <c r="A228" s="31"/>
      <c r="B228" s="173" t="s">
        <v>2</v>
      </c>
      <c r="C228" s="33">
        <v>0.8</v>
      </c>
      <c r="D228" s="34">
        <v>2</v>
      </c>
      <c r="E228" s="35">
        <v>4</v>
      </c>
      <c r="F228" s="35">
        <f>Max!$B$2*C228</f>
        <v>160</v>
      </c>
      <c r="G228" s="86">
        <f>D228*E228</f>
        <v>8</v>
      </c>
      <c r="H228" s="87">
        <f>F228*G228</f>
        <v>1280</v>
      </c>
      <c r="I228" s="86"/>
      <c r="J228" s="87"/>
      <c r="K228" s="86"/>
      <c r="M228" s="175" t="str">
        <f t="shared" si="202"/>
        <v xml:space="preserve"> </v>
      </c>
      <c r="N228" s="175" t="str">
        <f t="shared" si="203"/>
        <v xml:space="preserve"> </v>
      </c>
      <c r="O228" s="175" t="str">
        <f t="shared" si="204"/>
        <v xml:space="preserve"> </v>
      </c>
      <c r="P228" s="175">
        <f t="shared" si="205"/>
        <v>8</v>
      </c>
      <c r="Q228" s="175" t="str">
        <f t="shared" si="206"/>
        <v xml:space="preserve"> </v>
      </c>
    </row>
    <row r="229" spans="1:27" ht="12.75" customHeight="1">
      <c r="A229" s="26">
        <v>3</v>
      </c>
      <c r="B229" s="27" t="s">
        <v>16</v>
      </c>
      <c r="C229" s="28">
        <v>0.5</v>
      </c>
      <c r="D229" s="30">
        <v>3</v>
      </c>
      <c r="E229" s="29">
        <v>1</v>
      </c>
      <c r="F229" s="29">
        <f>Max!$B$3*C229</f>
        <v>42.5</v>
      </c>
      <c r="G229" s="86"/>
      <c r="H229" s="87"/>
      <c r="I229" s="86">
        <f>D229*E229</f>
        <v>3</v>
      </c>
      <c r="J229" s="87">
        <f>F229*I229</f>
        <v>127.5</v>
      </c>
      <c r="K229" s="86"/>
      <c r="M229"/>
      <c r="N229"/>
      <c r="O229"/>
      <c r="P229"/>
      <c r="Q229"/>
      <c r="R229" s="176">
        <f t="shared" ref="R229:R232" si="207">IF(ISNUMBER(SEARCH("bench",$B229)),IF($C229&gt;=0.5,IF($C229&lt;0.6,$D229*$E229," ")," ")," ")</f>
        <v>3</v>
      </c>
      <c r="S229" s="176" t="str">
        <f t="shared" ref="S229:S232" si="208">IF(ISNUMBER(SEARCH("bench",$B229)),IF($C229&gt;=0.6,IF($C229&lt;0.7,$D229*$E229," ")," ")," ")</f>
        <v xml:space="preserve"> </v>
      </c>
      <c r="T229" s="176" t="str">
        <f t="shared" ref="T229:T232" si="209">IF(ISNUMBER(SEARCH("bench",$B229)),IF($C229&gt;=0.7,IF($C229&lt;0.8,$D229*$E229," ")," ")," ")</f>
        <v xml:space="preserve"> </v>
      </c>
      <c r="U229" s="176" t="str">
        <f t="shared" ref="U229:U232" si="210">IF(ISNUMBER(SEARCH("bench",$B229)),IF($C229&gt;=0.8,IF($C229&lt;0.9,$D229*$E229," ")," ")," ")</f>
        <v xml:space="preserve"> </v>
      </c>
      <c r="V229" s="176" t="str">
        <f t="shared" ref="V229:V232" si="211">IF(ISNUMBER(SEARCH("bench",$B229)),IF($C229&gt;=0.9,$D229*$E229," ")," ")</f>
        <v xml:space="preserve"> </v>
      </c>
    </row>
    <row r="230" spans="1:27" ht="12.75" customHeight="1">
      <c r="A230" s="26"/>
      <c r="B230" s="174" t="s">
        <v>16</v>
      </c>
      <c r="C230" s="28">
        <v>0.6</v>
      </c>
      <c r="D230" s="30">
        <v>3</v>
      </c>
      <c r="E230" s="29">
        <v>1</v>
      </c>
      <c r="F230" s="29">
        <f>Max!$B$3*C230</f>
        <v>51</v>
      </c>
      <c r="G230" s="86"/>
      <c r="H230" s="87"/>
      <c r="I230" s="86">
        <f>D230*E230</f>
        <v>3</v>
      </c>
      <c r="J230" s="87">
        <f>F230*I230</f>
        <v>153</v>
      </c>
      <c r="K230" s="86"/>
      <c r="M230"/>
      <c r="N230"/>
      <c r="O230"/>
      <c r="P230"/>
      <c r="Q230"/>
      <c r="R230" s="176" t="str">
        <f t="shared" si="207"/>
        <v xml:space="preserve"> </v>
      </c>
      <c r="S230" s="176">
        <f t="shared" si="208"/>
        <v>3</v>
      </c>
      <c r="T230" s="176" t="str">
        <f t="shared" si="209"/>
        <v xml:space="preserve"> </v>
      </c>
      <c r="U230" s="176" t="str">
        <f t="shared" si="210"/>
        <v xml:space="preserve"> </v>
      </c>
      <c r="V230" s="176" t="str">
        <f t="shared" si="211"/>
        <v xml:space="preserve"> </v>
      </c>
    </row>
    <row r="231" spans="1:27" ht="12.75" customHeight="1">
      <c r="A231" s="26"/>
      <c r="B231" s="174" t="s">
        <v>16</v>
      </c>
      <c r="C231" s="28">
        <v>0.7</v>
      </c>
      <c r="D231" s="30">
        <v>3</v>
      </c>
      <c r="E231" s="29">
        <v>1</v>
      </c>
      <c r="F231" s="29">
        <f>Max!$B$3*C231</f>
        <v>59.499999999999993</v>
      </c>
      <c r="G231" s="86"/>
      <c r="H231" s="87"/>
      <c r="I231" s="86">
        <f>D231*E231</f>
        <v>3</v>
      </c>
      <c r="J231" s="87">
        <f>F231*I231</f>
        <v>178.49999999999997</v>
      </c>
      <c r="K231" s="86"/>
      <c r="M231"/>
      <c r="N231"/>
      <c r="O231"/>
      <c r="P231"/>
      <c r="Q231"/>
      <c r="R231" s="176" t="str">
        <f t="shared" si="207"/>
        <v xml:space="preserve"> </v>
      </c>
      <c r="S231" s="176" t="str">
        <f t="shared" si="208"/>
        <v xml:space="preserve"> </v>
      </c>
      <c r="T231" s="176">
        <f t="shared" si="209"/>
        <v>3</v>
      </c>
      <c r="U231" s="176" t="str">
        <f t="shared" si="210"/>
        <v xml:space="preserve"> </v>
      </c>
      <c r="V231" s="176" t="str">
        <f t="shared" si="211"/>
        <v xml:space="preserve"> </v>
      </c>
    </row>
    <row r="232" spans="1:27" ht="12.75" customHeight="1">
      <c r="A232" s="26"/>
      <c r="B232" s="174" t="s">
        <v>16</v>
      </c>
      <c r="C232" s="28">
        <v>0.8</v>
      </c>
      <c r="D232" s="30">
        <v>2</v>
      </c>
      <c r="E232" s="29">
        <v>3</v>
      </c>
      <c r="F232" s="29">
        <f>Max!$B$3*C232</f>
        <v>68</v>
      </c>
      <c r="G232" s="86"/>
      <c r="H232" s="87"/>
      <c r="I232" s="86">
        <f>D232*E232</f>
        <v>6</v>
      </c>
      <c r="J232" s="87">
        <f>F232*I232</f>
        <v>408</v>
      </c>
      <c r="K232" s="86"/>
      <c r="M232"/>
      <c r="N232"/>
      <c r="O232"/>
      <c r="P232"/>
      <c r="Q232"/>
      <c r="R232" s="176" t="str">
        <f t="shared" si="207"/>
        <v xml:space="preserve"> </v>
      </c>
      <c r="S232" s="176" t="str">
        <f t="shared" si="208"/>
        <v xml:space="preserve"> </v>
      </c>
      <c r="T232" s="176" t="str">
        <f t="shared" si="209"/>
        <v xml:space="preserve"> </v>
      </c>
      <c r="U232" s="176">
        <f t="shared" si="210"/>
        <v>6</v>
      </c>
      <c r="V232" s="176" t="str">
        <f t="shared" si="211"/>
        <v xml:space="preserve"> </v>
      </c>
    </row>
    <row r="233" spans="1:27" ht="12.75" customHeight="1">
      <c r="A233" s="51">
        <v>4</v>
      </c>
      <c r="B233" s="54" t="s">
        <v>87</v>
      </c>
      <c r="C233" s="37"/>
      <c r="D233" s="38">
        <v>6</v>
      </c>
      <c r="E233" s="39">
        <v>5</v>
      </c>
      <c r="F233" s="39"/>
      <c r="G233" s="86"/>
      <c r="H233" s="87"/>
      <c r="I233" s="86"/>
      <c r="J233" s="87"/>
      <c r="K233" s="86"/>
      <c r="M233"/>
      <c r="N233"/>
      <c r="O233"/>
      <c r="P233"/>
      <c r="Q233"/>
    </row>
    <row r="234" spans="1:27" ht="12.75" customHeight="1">
      <c r="A234" s="36">
        <v>5</v>
      </c>
      <c r="B234" s="48" t="s">
        <v>69</v>
      </c>
      <c r="C234" s="49"/>
      <c r="D234" s="53">
        <v>8</v>
      </c>
      <c r="E234" s="50">
        <v>4</v>
      </c>
      <c r="F234" s="50"/>
      <c r="G234" s="86"/>
      <c r="H234" s="87"/>
      <c r="I234" s="86"/>
      <c r="J234" s="87"/>
      <c r="K234" s="86"/>
      <c r="M234"/>
      <c r="N234"/>
      <c r="O234"/>
      <c r="P234"/>
      <c r="Q234"/>
    </row>
    <row r="235" spans="1:27" ht="12.75" customHeight="1">
      <c r="C235" s="25"/>
      <c r="D235" s="16"/>
      <c r="E235" s="16"/>
      <c r="F235" s="16"/>
      <c r="G235" s="86"/>
      <c r="H235" s="87"/>
      <c r="I235" s="86"/>
      <c r="J235" s="87"/>
      <c r="K235" s="86"/>
      <c r="M235"/>
      <c r="N235"/>
      <c r="O235"/>
      <c r="P235"/>
      <c r="Q235"/>
    </row>
    <row r="236" spans="1:27" ht="12.75" customHeight="1">
      <c r="A236" s="11" t="s">
        <v>32</v>
      </c>
      <c r="C236" s="25" t="s">
        <v>12</v>
      </c>
      <c r="D236" s="16" t="s">
        <v>13</v>
      </c>
      <c r="E236" s="16" t="s">
        <v>14</v>
      </c>
      <c r="F236" s="16" t="s">
        <v>15</v>
      </c>
      <c r="G236" s="86"/>
      <c r="H236" s="87"/>
      <c r="I236" s="86"/>
      <c r="J236" s="87"/>
      <c r="K236" s="86"/>
      <c r="M236"/>
      <c r="N236"/>
      <c r="O236"/>
      <c r="P236"/>
      <c r="Q236"/>
    </row>
    <row r="237" spans="1:27" ht="12.75" customHeight="1">
      <c r="A237" s="44">
        <v>1</v>
      </c>
      <c r="B237" s="45" t="s">
        <v>98</v>
      </c>
      <c r="C237" s="46">
        <v>0.5</v>
      </c>
      <c r="D237" s="52">
        <v>3</v>
      </c>
      <c r="E237" s="47">
        <v>1</v>
      </c>
      <c r="F237" s="47">
        <f>Max!$B$4*C237</f>
        <v>80</v>
      </c>
      <c r="G237" s="86"/>
      <c r="H237" s="87"/>
      <c r="I237" s="86"/>
      <c r="J237" s="87"/>
      <c r="K237" s="86">
        <f>D237*E237</f>
        <v>3</v>
      </c>
      <c r="L237" s="84">
        <f>F237*K237</f>
        <v>240</v>
      </c>
      <c r="M237"/>
      <c r="N237"/>
      <c r="O237"/>
      <c r="P237"/>
      <c r="Q237"/>
      <c r="W237" s="177">
        <f t="shared" ref="W237:W244" si="212">IF(ISNUMBER(SEARCH("deadlift",$B237)),IF($C237&gt;=0.5,IF($C237&lt;0.6,$D237*$E237," ")," ")," ")</f>
        <v>3</v>
      </c>
      <c r="X237" s="177" t="str">
        <f t="shared" ref="X237:X244" si="213">IF(ISNUMBER(SEARCH("deadlift",$B237)),IF($C237&gt;=0.6,IF($C237&lt;0.7,$D237*$E237," ")," ")," ")</f>
        <v xml:space="preserve"> </v>
      </c>
      <c r="Y237" s="177" t="str">
        <f t="shared" ref="Y237:Y244" si="214">IF(ISNUMBER(SEARCH("deadlift",$B237)),IF($C237&gt;=0.7,IF($C237&lt;0.8,$D237*$E237," ")," ")," ")</f>
        <v xml:space="preserve"> </v>
      </c>
      <c r="Z237" s="177" t="str">
        <f t="shared" ref="Z237:Z244" si="215">IF(ISNUMBER(SEARCH("deadlift",$B237)),IF($C237&gt;=0.8,IF($C237&lt;0.9,$D237*$E237," ")," ")," ")</f>
        <v xml:space="preserve"> </v>
      </c>
      <c r="AA237" s="177" t="str">
        <f t="shared" ref="AA237:AA244" si="216">IF(ISNUMBER(SEARCH("deadlift",$B237)),IF($C237&gt;=0.9,$D237*$E237," ")," ")</f>
        <v xml:space="preserve"> </v>
      </c>
    </row>
    <row r="238" spans="1:27" ht="12.75" customHeight="1">
      <c r="A238" s="44"/>
      <c r="B238" s="179" t="s">
        <v>98</v>
      </c>
      <c r="C238" s="46">
        <v>0.6</v>
      </c>
      <c r="D238" s="52">
        <v>3</v>
      </c>
      <c r="E238" s="47">
        <v>1</v>
      </c>
      <c r="F238" s="47">
        <f>Max!$B$4*C238</f>
        <v>96</v>
      </c>
      <c r="G238" s="86"/>
      <c r="H238" s="87"/>
      <c r="I238" s="86"/>
      <c r="J238" s="87"/>
      <c r="K238" s="86">
        <f>D238*E238</f>
        <v>3</v>
      </c>
      <c r="L238" s="84">
        <f>F238*K238</f>
        <v>288</v>
      </c>
      <c r="M238"/>
      <c r="N238"/>
      <c r="O238"/>
      <c r="P238"/>
      <c r="Q238"/>
      <c r="W238" s="177" t="str">
        <f t="shared" si="212"/>
        <v xml:space="preserve"> </v>
      </c>
      <c r="X238" s="177">
        <f t="shared" si="213"/>
        <v>3</v>
      </c>
      <c r="Y238" s="177" t="str">
        <f t="shared" si="214"/>
        <v xml:space="preserve"> </v>
      </c>
      <c r="Z238" s="177" t="str">
        <f t="shared" si="215"/>
        <v xml:space="preserve"> </v>
      </c>
      <c r="AA238" s="177" t="str">
        <f t="shared" si="216"/>
        <v xml:space="preserve"> </v>
      </c>
    </row>
    <row r="239" spans="1:27" ht="12.75" customHeight="1">
      <c r="A239" s="44"/>
      <c r="B239" s="179" t="s">
        <v>98</v>
      </c>
      <c r="C239" s="46">
        <v>0.7</v>
      </c>
      <c r="D239" s="52">
        <v>2</v>
      </c>
      <c r="E239" s="47">
        <v>4</v>
      </c>
      <c r="F239" s="47">
        <f>Max!$B$4*C239</f>
        <v>112</v>
      </c>
      <c r="G239" s="86"/>
      <c r="H239" s="87"/>
      <c r="I239" s="86"/>
      <c r="J239" s="87"/>
      <c r="K239" s="86">
        <f>D239*E239</f>
        <v>8</v>
      </c>
      <c r="L239" s="84">
        <f>F239*K239</f>
        <v>896</v>
      </c>
      <c r="M239"/>
      <c r="N239"/>
      <c r="O239"/>
      <c r="P239"/>
      <c r="Q239"/>
      <c r="W239" s="177" t="str">
        <f t="shared" si="212"/>
        <v xml:space="preserve"> </v>
      </c>
      <c r="X239" s="177" t="str">
        <f t="shared" si="213"/>
        <v xml:space="preserve"> </v>
      </c>
      <c r="Y239" s="177">
        <f t="shared" si="214"/>
        <v>8</v>
      </c>
      <c r="Z239" s="177" t="str">
        <f t="shared" si="215"/>
        <v xml:space="preserve"> </v>
      </c>
      <c r="AA239" s="177" t="str">
        <f t="shared" si="216"/>
        <v xml:space="preserve"> </v>
      </c>
    </row>
    <row r="240" spans="1:27" ht="12.75" customHeight="1">
      <c r="A240" s="51">
        <v>2</v>
      </c>
      <c r="B240" s="54" t="s">
        <v>92</v>
      </c>
      <c r="C240" s="37"/>
      <c r="D240" s="38">
        <v>3</v>
      </c>
      <c r="E240" s="39">
        <v>5</v>
      </c>
      <c r="F240" s="39"/>
      <c r="G240" s="86"/>
      <c r="H240" s="87"/>
      <c r="I240" s="86"/>
      <c r="J240" s="87"/>
      <c r="K240" s="86"/>
      <c r="M240"/>
      <c r="N240"/>
      <c r="O240"/>
      <c r="P240"/>
      <c r="Q240"/>
    </row>
    <row r="241" spans="1:27" ht="12.75" customHeight="1">
      <c r="A241" s="44">
        <v>3</v>
      </c>
      <c r="B241" s="45" t="s">
        <v>104</v>
      </c>
      <c r="C241" s="46">
        <v>0.6</v>
      </c>
      <c r="D241" s="52">
        <v>3</v>
      </c>
      <c r="E241" s="47">
        <v>1</v>
      </c>
      <c r="F241" s="47">
        <f>Max!$B$4*C241</f>
        <v>96</v>
      </c>
      <c r="G241" s="86"/>
      <c r="H241" s="87"/>
      <c r="I241" s="86"/>
      <c r="J241" s="87"/>
      <c r="K241" s="86">
        <f>D241*E241</f>
        <v>3</v>
      </c>
      <c r="L241" s="84">
        <f>F241*K241</f>
        <v>288</v>
      </c>
      <c r="M241"/>
      <c r="N241"/>
      <c r="O241"/>
      <c r="P241"/>
      <c r="Q241"/>
      <c r="W241" s="177" t="str">
        <f t="shared" si="212"/>
        <v xml:space="preserve"> </v>
      </c>
      <c r="X241" s="177">
        <f t="shared" si="213"/>
        <v>3</v>
      </c>
      <c r="Y241" s="177" t="str">
        <f t="shared" si="214"/>
        <v xml:space="preserve"> </v>
      </c>
      <c r="Z241" s="177" t="str">
        <f t="shared" si="215"/>
        <v xml:space="preserve"> </v>
      </c>
      <c r="AA241" s="177" t="str">
        <f t="shared" si="216"/>
        <v xml:space="preserve"> </v>
      </c>
    </row>
    <row r="242" spans="1:27" ht="12.75" customHeight="1">
      <c r="A242" s="44"/>
      <c r="B242" s="179" t="s">
        <v>104</v>
      </c>
      <c r="C242" s="46">
        <v>0.7</v>
      </c>
      <c r="D242" s="52">
        <v>3</v>
      </c>
      <c r="E242" s="47">
        <v>1</v>
      </c>
      <c r="F242" s="47">
        <f>Max!$B$4*C242</f>
        <v>112</v>
      </c>
      <c r="G242" s="86"/>
      <c r="H242" s="87"/>
      <c r="I242" s="86"/>
      <c r="J242" s="87"/>
      <c r="K242" s="86">
        <f>D242*E242</f>
        <v>3</v>
      </c>
      <c r="L242" s="84">
        <f>F242*K242</f>
        <v>336</v>
      </c>
      <c r="M242"/>
      <c r="N242"/>
      <c r="O242"/>
      <c r="P242"/>
      <c r="Q242"/>
      <c r="W242" s="177" t="str">
        <f t="shared" si="212"/>
        <v xml:space="preserve"> </v>
      </c>
      <c r="X242" s="177" t="str">
        <f t="shared" si="213"/>
        <v xml:space="preserve"> </v>
      </c>
      <c r="Y242" s="177">
        <f t="shared" si="214"/>
        <v>3</v>
      </c>
      <c r="Z242" s="177" t="str">
        <f t="shared" si="215"/>
        <v xml:space="preserve"> </v>
      </c>
      <c r="AA242" s="177" t="str">
        <f t="shared" si="216"/>
        <v xml:space="preserve"> </v>
      </c>
    </row>
    <row r="243" spans="1:27" ht="12.75" customHeight="1">
      <c r="A243" s="44"/>
      <c r="B243" s="179" t="s">
        <v>104</v>
      </c>
      <c r="C243" s="46">
        <v>0.8</v>
      </c>
      <c r="D243" s="52">
        <v>3</v>
      </c>
      <c r="E243" s="47">
        <v>1</v>
      </c>
      <c r="F243" s="47">
        <f>Max!$B$4*C243</f>
        <v>128</v>
      </c>
      <c r="G243" s="86"/>
      <c r="H243" s="87"/>
      <c r="I243" s="86"/>
      <c r="J243" s="87"/>
      <c r="K243" s="86">
        <f>D243*E243</f>
        <v>3</v>
      </c>
      <c r="L243" s="84">
        <f>F243*K243</f>
        <v>384</v>
      </c>
      <c r="M243"/>
      <c r="N243"/>
      <c r="O243"/>
      <c r="P243"/>
      <c r="Q243"/>
      <c r="W243" s="177" t="str">
        <f t="shared" si="212"/>
        <v xml:space="preserve"> </v>
      </c>
      <c r="X243" s="177" t="str">
        <f t="shared" si="213"/>
        <v xml:space="preserve"> </v>
      </c>
      <c r="Y243" s="177" t="str">
        <f t="shared" si="214"/>
        <v xml:space="preserve"> </v>
      </c>
      <c r="Z243" s="177">
        <f t="shared" si="215"/>
        <v>3</v>
      </c>
      <c r="AA243" s="177" t="str">
        <f t="shared" si="216"/>
        <v xml:space="preserve"> </v>
      </c>
    </row>
    <row r="244" spans="1:27" ht="12.75" customHeight="1">
      <c r="A244" s="44"/>
      <c r="B244" s="179" t="s">
        <v>104</v>
      </c>
      <c r="C244" s="46">
        <v>0.85</v>
      </c>
      <c r="D244" s="52">
        <v>2</v>
      </c>
      <c r="E244" s="47">
        <v>3</v>
      </c>
      <c r="F244" s="47">
        <f>Max!$B$4*C244</f>
        <v>136</v>
      </c>
      <c r="G244" s="86"/>
      <c r="H244" s="87"/>
      <c r="I244" s="86"/>
      <c r="J244" s="87"/>
      <c r="K244" s="86">
        <f>D244*E244</f>
        <v>6</v>
      </c>
      <c r="L244" s="84">
        <f>F244*K244</f>
        <v>816</v>
      </c>
      <c r="M244"/>
      <c r="N244"/>
      <c r="O244"/>
      <c r="P244"/>
      <c r="Q244"/>
      <c r="W244" s="177" t="str">
        <f t="shared" si="212"/>
        <v xml:space="preserve"> </v>
      </c>
      <c r="X244" s="177" t="str">
        <f t="shared" si="213"/>
        <v xml:space="preserve"> </v>
      </c>
      <c r="Y244" s="177" t="str">
        <f t="shared" si="214"/>
        <v xml:space="preserve"> </v>
      </c>
      <c r="Z244" s="177">
        <f t="shared" si="215"/>
        <v>6</v>
      </c>
      <c r="AA244" s="177" t="str">
        <f t="shared" si="216"/>
        <v xml:space="preserve"> </v>
      </c>
    </row>
    <row r="245" spans="1:27" ht="12.75" customHeight="1">
      <c r="A245" s="51">
        <v>5</v>
      </c>
      <c r="B245" s="54" t="s">
        <v>89</v>
      </c>
      <c r="C245" s="37"/>
      <c r="D245" s="38">
        <v>6</v>
      </c>
      <c r="E245" s="39">
        <v>5</v>
      </c>
      <c r="F245" s="39"/>
      <c r="G245" s="88"/>
      <c r="H245" s="89"/>
      <c r="I245" s="88"/>
      <c r="J245" s="89"/>
      <c r="K245" s="88"/>
      <c r="L245" s="156"/>
      <c r="M245"/>
      <c r="N245"/>
      <c r="O245"/>
      <c r="P245"/>
      <c r="Q245"/>
    </row>
    <row r="246" spans="1:27" ht="12.75" customHeight="1">
      <c r="A246" s="51">
        <v>6</v>
      </c>
      <c r="B246" s="54" t="s">
        <v>105</v>
      </c>
      <c r="C246" s="37"/>
      <c r="D246" s="38">
        <v>5</v>
      </c>
      <c r="E246" s="39">
        <v>5</v>
      </c>
      <c r="F246" s="39"/>
      <c r="G246" s="88"/>
      <c r="H246" s="89"/>
      <c r="I246" s="88"/>
      <c r="J246" s="89"/>
      <c r="K246" s="88"/>
      <c r="L246" s="156"/>
      <c r="M246"/>
      <c r="N246"/>
      <c r="O246"/>
      <c r="P246"/>
      <c r="Q246"/>
    </row>
    <row r="247" spans="1:27" s="96" customFormat="1" ht="12.75" customHeight="1">
      <c r="A247" s="105"/>
      <c r="B247" s="106"/>
      <c r="C247" s="107"/>
      <c r="D247" s="108"/>
      <c r="E247" s="109"/>
      <c r="F247" s="109"/>
      <c r="G247" s="100">
        <f t="shared" ref="G247:L247" si="217">SUM(G189:G245)</f>
        <v>42</v>
      </c>
      <c r="H247" s="100">
        <f t="shared" si="217"/>
        <v>5680</v>
      </c>
      <c r="I247" s="100">
        <f t="shared" si="217"/>
        <v>84</v>
      </c>
      <c r="J247" s="100">
        <f t="shared" si="217"/>
        <v>5185</v>
      </c>
      <c r="K247" s="100">
        <f t="shared" si="217"/>
        <v>63</v>
      </c>
      <c r="L247" s="100">
        <f t="shared" si="217"/>
        <v>6960</v>
      </c>
      <c r="M247">
        <f t="shared" ref="M247:Z247" si="218">SUM(M189:M246)</f>
        <v>10</v>
      </c>
      <c r="N247">
        <f t="shared" si="218"/>
        <v>8</v>
      </c>
      <c r="O247">
        <f t="shared" si="218"/>
        <v>6</v>
      </c>
      <c r="P247">
        <f t="shared" si="218"/>
        <v>18</v>
      </c>
      <c r="Q247">
        <f t="shared" si="218"/>
        <v>0</v>
      </c>
      <c r="R247">
        <f t="shared" si="218"/>
        <v>16</v>
      </c>
      <c r="S247">
        <f t="shared" si="218"/>
        <v>14</v>
      </c>
      <c r="T247">
        <f t="shared" si="218"/>
        <v>12</v>
      </c>
      <c r="U247">
        <f t="shared" si="218"/>
        <v>35</v>
      </c>
      <c r="V247">
        <f t="shared" si="218"/>
        <v>7</v>
      </c>
      <c r="W247" s="103">
        <f t="shared" si="218"/>
        <v>9</v>
      </c>
      <c r="X247" s="103">
        <f t="shared" si="218"/>
        <v>12</v>
      </c>
      <c r="Y247" s="103">
        <f t="shared" si="218"/>
        <v>17</v>
      </c>
      <c r="Z247" s="103">
        <f t="shared" si="218"/>
        <v>17</v>
      </c>
      <c r="AA247" s="96">
        <f>SUM(AA188:AA246)</f>
        <v>0</v>
      </c>
    </row>
    <row r="248" spans="1:27" ht="12.75" customHeight="1">
      <c r="A248" s="11" t="s">
        <v>35</v>
      </c>
      <c r="B248" s="11"/>
      <c r="C248" s="24"/>
      <c r="D248" s="17"/>
      <c r="E248" s="17"/>
      <c r="F248" s="17"/>
      <c r="G248" s="86"/>
      <c r="H248" s="87"/>
      <c r="I248" s="86"/>
      <c r="J248" s="87"/>
      <c r="K248" s="86"/>
      <c r="M248"/>
      <c r="N248"/>
      <c r="O248"/>
      <c r="P248"/>
      <c r="Q248"/>
    </row>
    <row r="249" spans="1:27" ht="12.75" customHeight="1">
      <c r="A249" s="11" t="s">
        <v>11</v>
      </c>
      <c r="C249" s="25" t="s">
        <v>12</v>
      </c>
      <c r="D249" s="16" t="s">
        <v>13</v>
      </c>
      <c r="E249" s="16" t="s">
        <v>14</v>
      </c>
      <c r="F249" s="16" t="s">
        <v>15</v>
      </c>
      <c r="G249" s="86"/>
      <c r="H249" s="87"/>
      <c r="I249" s="86"/>
      <c r="J249" s="87"/>
      <c r="K249" s="86"/>
      <c r="M249"/>
      <c r="N249"/>
      <c r="O249"/>
      <c r="P249"/>
      <c r="Q249"/>
    </row>
    <row r="250" spans="1:27" ht="12.75" customHeight="1">
      <c r="A250" s="26">
        <v>1</v>
      </c>
      <c r="B250" s="27" t="s">
        <v>16</v>
      </c>
      <c r="C250" s="28">
        <v>0.5</v>
      </c>
      <c r="D250" s="30">
        <v>5</v>
      </c>
      <c r="E250" s="29">
        <v>1</v>
      </c>
      <c r="F250" s="29">
        <f>Max!$B$3*C250</f>
        <v>42.5</v>
      </c>
      <c r="G250" s="86"/>
      <c r="H250" s="87"/>
      <c r="I250" s="86">
        <f>D250*E250</f>
        <v>5</v>
      </c>
      <c r="J250" s="87">
        <f>F250*I250</f>
        <v>212.5</v>
      </c>
      <c r="K250" s="86"/>
      <c r="M250"/>
      <c r="N250"/>
      <c r="O250"/>
      <c r="P250"/>
      <c r="Q250"/>
      <c r="R250" s="176">
        <f t="shared" ref="R250:R253" si="219">IF(ISNUMBER(SEARCH("bench",$B250)),IF($C250&gt;=0.5,IF($C250&lt;0.6,$D250*$E250," ")," ")," ")</f>
        <v>5</v>
      </c>
      <c r="S250" s="176" t="str">
        <f t="shared" ref="S250:S253" si="220">IF(ISNUMBER(SEARCH("bench",$B250)),IF($C250&gt;=0.6,IF($C250&lt;0.7,$D250*$E250," ")," ")," ")</f>
        <v xml:space="preserve"> </v>
      </c>
      <c r="T250" s="176" t="str">
        <f t="shared" ref="T250:T253" si="221">IF(ISNUMBER(SEARCH("bench",$B250)),IF($C250&gt;=0.7,IF($C250&lt;0.8,$D250*$E250," ")," ")," ")</f>
        <v xml:space="preserve"> </v>
      </c>
      <c r="U250" s="176" t="str">
        <f t="shared" ref="U250:U253" si="222">IF(ISNUMBER(SEARCH("bench",$B250)),IF($C250&gt;=0.8,IF($C250&lt;0.9,$D250*$E250," ")," ")," ")</f>
        <v xml:space="preserve"> </v>
      </c>
      <c r="V250" s="176" t="str">
        <f t="shared" ref="V250:V253" si="223">IF(ISNUMBER(SEARCH("bench",$B250)),IF($C250&gt;=0.9,$D250*$E250," ")," ")</f>
        <v xml:space="preserve"> </v>
      </c>
    </row>
    <row r="251" spans="1:27" ht="12.75" customHeight="1">
      <c r="A251" s="26"/>
      <c r="B251" s="174" t="s">
        <v>16</v>
      </c>
      <c r="C251" s="28">
        <v>0.6</v>
      </c>
      <c r="D251" s="30">
        <v>4</v>
      </c>
      <c r="E251" s="29">
        <v>1</v>
      </c>
      <c r="F251" s="29">
        <f>Max!$B$3*C251</f>
        <v>51</v>
      </c>
      <c r="G251" s="86"/>
      <c r="H251" s="87"/>
      <c r="I251" s="86">
        <f>D251*E251</f>
        <v>4</v>
      </c>
      <c r="J251" s="87">
        <f>F251*I251</f>
        <v>204</v>
      </c>
      <c r="K251" s="86"/>
      <c r="M251"/>
      <c r="N251"/>
      <c r="O251"/>
      <c r="P251"/>
      <c r="Q251"/>
      <c r="R251" s="176" t="str">
        <f t="shared" si="219"/>
        <v xml:space="preserve"> </v>
      </c>
      <c r="S251" s="176">
        <f t="shared" si="220"/>
        <v>4</v>
      </c>
      <c r="T251" s="176" t="str">
        <f t="shared" si="221"/>
        <v xml:space="preserve"> </v>
      </c>
      <c r="U251" s="176" t="str">
        <f t="shared" si="222"/>
        <v xml:space="preserve"> </v>
      </c>
      <c r="V251" s="176" t="str">
        <f t="shared" si="223"/>
        <v xml:space="preserve"> </v>
      </c>
    </row>
    <row r="252" spans="1:27" ht="12.75" customHeight="1">
      <c r="A252" s="26"/>
      <c r="B252" s="174" t="s">
        <v>16</v>
      </c>
      <c r="C252" s="28">
        <v>0.7</v>
      </c>
      <c r="D252" s="30">
        <v>3</v>
      </c>
      <c r="E252" s="29">
        <v>1</v>
      </c>
      <c r="F252" s="29">
        <f>Max!$B$3*C252</f>
        <v>59.499999999999993</v>
      </c>
      <c r="G252" s="86"/>
      <c r="H252" s="87"/>
      <c r="I252" s="86">
        <f>D252*E252</f>
        <v>3</v>
      </c>
      <c r="J252" s="87">
        <f>F252*I252</f>
        <v>178.49999999999997</v>
      </c>
      <c r="K252" s="86"/>
      <c r="M252"/>
      <c r="N252"/>
      <c r="O252"/>
      <c r="P252"/>
      <c r="Q252"/>
      <c r="R252" s="176" t="str">
        <f t="shared" si="219"/>
        <v xml:space="preserve"> </v>
      </c>
      <c r="S252" s="176" t="str">
        <f t="shared" si="220"/>
        <v xml:space="preserve"> </v>
      </c>
      <c r="T252" s="176">
        <f t="shared" si="221"/>
        <v>3</v>
      </c>
      <c r="U252" s="176" t="str">
        <f t="shared" si="222"/>
        <v xml:space="preserve"> </v>
      </c>
      <c r="V252" s="176" t="str">
        <f t="shared" si="223"/>
        <v xml:space="preserve"> </v>
      </c>
    </row>
    <row r="253" spans="1:27" ht="12.75" customHeight="1">
      <c r="A253" s="26"/>
      <c r="B253" s="174" t="s">
        <v>16</v>
      </c>
      <c r="C253" s="28">
        <v>0.8</v>
      </c>
      <c r="D253" s="30">
        <v>3</v>
      </c>
      <c r="E253" s="29">
        <v>4</v>
      </c>
      <c r="F253" s="29">
        <f>Max!$B$3*C253</f>
        <v>68</v>
      </c>
      <c r="G253" s="86"/>
      <c r="H253" s="87"/>
      <c r="I253" s="86">
        <f>D253*E253</f>
        <v>12</v>
      </c>
      <c r="J253" s="87">
        <f>F253*I253</f>
        <v>816</v>
      </c>
      <c r="K253" s="86"/>
      <c r="M253"/>
      <c r="N253"/>
      <c r="O253"/>
      <c r="P253"/>
      <c r="Q253"/>
      <c r="R253" s="176" t="str">
        <f t="shared" si="219"/>
        <v xml:space="preserve"> </v>
      </c>
      <c r="S253" s="176" t="str">
        <f t="shared" si="220"/>
        <v xml:space="preserve"> </v>
      </c>
      <c r="T253" s="176" t="str">
        <f t="shared" si="221"/>
        <v xml:space="preserve"> </v>
      </c>
      <c r="U253" s="176">
        <f t="shared" si="222"/>
        <v>12</v>
      </c>
      <c r="V253" s="176" t="str">
        <f t="shared" si="223"/>
        <v xml:space="preserve"> </v>
      </c>
    </row>
    <row r="254" spans="1:27" ht="12.75" customHeight="1">
      <c r="A254" s="31">
        <v>2</v>
      </c>
      <c r="B254" s="32" t="s">
        <v>2</v>
      </c>
      <c r="C254" s="33">
        <v>0.5</v>
      </c>
      <c r="D254" s="34">
        <v>5</v>
      </c>
      <c r="E254" s="35">
        <v>1</v>
      </c>
      <c r="F254" s="35">
        <f>Max!$B$2*C254</f>
        <v>100</v>
      </c>
      <c r="G254" s="86">
        <f t="shared" ref="G254:G261" si="224">D254*E254</f>
        <v>5</v>
      </c>
      <c r="H254" s="87">
        <f t="shared" ref="H254:H261" si="225">F254*G254</f>
        <v>500</v>
      </c>
      <c r="I254" s="86"/>
      <c r="J254" s="87"/>
      <c r="K254" s="86"/>
      <c r="M254" s="175">
        <f t="shared" ref="M254:M261" si="226">IF(ISNUMBER(SEARCH("squat",$B254)),IF($C254&gt;=0.5,IF($C254&lt;0.6,$D254*$E254," ")," ")," ")</f>
        <v>5</v>
      </c>
      <c r="N254" s="175" t="str">
        <f t="shared" ref="N254:N261" si="227">IF(ISNUMBER(SEARCH("squat",$B254)),IF($C254&gt;=0.6,IF($C254&lt;0.7,$D254*$E254," ")," ")," ")</f>
        <v xml:space="preserve"> </v>
      </c>
      <c r="O254" s="175" t="str">
        <f t="shared" ref="O254:O261" si="228">IF(ISNUMBER(SEARCH("squat",$B254)),IF($C254&gt;=0.7,IF($C254&lt;0.8,$D254*$E254," ")," ")," ")</f>
        <v xml:space="preserve"> </v>
      </c>
      <c r="P254" s="175" t="str">
        <f t="shared" ref="P254:P261" si="229">IF(ISNUMBER(SEARCH("squat",$B254)),IF($C254&gt;=0.8,IF($C254&lt;0.9,$D254*$E254," ")," ")," ")</f>
        <v xml:space="preserve"> </v>
      </c>
      <c r="Q254" s="175" t="str">
        <f t="shared" ref="Q254:Q261" si="230">IF(ISNUMBER(SEARCH("squat",$B254)),IF($C254&gt;=0.9,$D254*$E254," ")," ")</f>
        <v xml:space="preserve"> </v>
      </c>
    </row>
    <row r="255" spans="1:27" ht="12.75" customHeight="1">
      <c r="A255" s="31"/>
      <c r="B255" s="173" t="s">
        <v>2</v>
      </c>
      <c r="C255" s="33">
        <v>0.6</v>
      </c>
      <c r="D255" s="34">
        <v>5</v>
      </c>
      <c r="E255" s="35">
        <v>1</v>
      </c>
      <c r="F255" s="35">
        <f>Max!$B$2*C255</f>
        <v>120</v>
      </c>
      <c r="G255" s="86">
        <f t="shared" si="224"/>
        <v>5</v>
      </c>
      <c r="H255" s="87">
        <f t="shared" si="225"/>
        <v>600</v>
      </c>
      <c r="I255" s="86"/>
      <c r="J255" s="87"/>
      <c r="K255" s="86"/>
      <c r="M255" s="175" t="str">
        <f t="shared" si="226"/>
        <v xml:space="preserve"> </v>
      </c>
      <c r="N255" s="175">
        <f t="shared" si="227"/>
        <v>5</v>
      </c>
      <c r="O255" s="175" t="str">
        <f t="shared" si="228"/>
        <v xml:space="preserve"> </v>
      </c>
      <c r="P255" s="175" t="str">
        <f t="shared" si="229"/>
        <v xml:space="preserve"> </v>
      </c>
      <c r="Q255" s="175" t="str">
        <f t="shared" si="230"/>
        <v xml:space="preserve"> </v>
      </c>
    </row>
    <row r="256" spans="1:27" ht="12.75" customHeight="1">
      <c r="A256" s="31"/>
      <c r="B256" s="173" t="s">
        <v>2</v>
      </c>
      <c r="C256" s="33">
        <v>0.7</v>
      </c>
      <c r="D256" s="34">
        <v>3</v>
      </c>
      <c r="E256" s="35">
        <v>1</v>
      </c>
      <c r="F256" s="35">
        <f>Max!$B$2*C256</f>
        <v>140</v>
      </c>
      <c r="G256" s="86">
        <f t="shared" si="224"/>
        <v>3</v>
      </c>
      <c r="H256" s="87">
        <f t="shared" si="225"/>
        <v>420</v>
      </c>
      <c r="I256" s="86"/>
      <c r="J256" s="87"/>
      <c r="K256" s="86"/>
      <c r="M256" s="175" t="str">
        <f t="shared" si="226"/>
        <v xml:space="preserve"> </v>
      </c>
      <c r="N256" s="175" t="str">
        <f t="shared" si="227"/>
        <v xml:space="preserve"> </v>
      </c>
      <c r="O256" s="175">
        <f t="shared" si="228"/>
        <v>3</v>
      </c>
      <c r="P256" s="175" t="str">
        <f t="shared" si="229"/>
        <v xml:space="preserve"> </v>
      </c>
      <c r="Q256" s="175" t="str">
        <f t="shared" si="230"/>
        <v xml:space="preserve"> </v>
      </c>
    </row>
    <row r="257" spans="1:27" ht="12.75" customHeight="1">
      <c r="A257" s="31"/>
      <c r="B257" s="173" t="s">
        <v>2</v>
      </c>
      <c r="C257" s="33">
        <v>0.7</v>
      </c>
      <c r="D257" s="34">
        <v>5</v>
      </c>
      <c r="E257" s="35">
        <v>1</v>
      </c>
      <c r="F257" s="35">
        <f>Max!$B$2*C257</f>
        <v>140</v>
      </c>
      <c r="G257" s="86">
        <f t="shared" si="224"/>
        <v>5</v>
      </c>
      <c r="H257" s="87">
        <f t="shared" si="225"/>
        <v>700</v>
      </c>
      <c r="I257" s="86"/>
      <c r="J257" s="87"/>
      <c r="K257" s="86"/>
      <c r="M257" s="175" t="str">
        <f t="shared" si="226"/>
        <v xml:space="preserve"> </v>
      </c>
      <c r="N257" s="175" t="str">
        <f t="shared" si="227"/>
        <v xml:space="preserve"> </v>
      </c>
      <c r="O257" s="175">
        <f t="shared" si="228"/>
        <v>5</v>
      </c>
      <c r="P257" s="175" t="str">
        <f t="shared" si="229"/>
        <v xml:space="preserve"> </v>
      </c>
      <c r="Q257" s="175" t="str">
        <f t="shared" si="230"/>
        <v xml:space="preserve"> </v>
      </c>
    </row>
    <row r="258" spans="1:27" ht="12.75" customHeight="1">
      <c r="A258" s="31"/>
      <c r="B258" s="173" t="s">
        <v>2</v>
      </c>
      <c r="C258" s="33">
        <v>0.7</v>
      </c>
      <c r="D258" s="34">
        <v>7</v>
      </c>
      <c r="E258" s="35">
        <v>1</v>
      </c>
      <c r="F258" s="35">
        <f>Max!$B$2*C258</f>
        <v>140</v>
      </c>
      <c r="G258" s="86">
        <f t="shared" si="224"/>
        <v>7</v>
      </c>
      <c r="H258" s="87">
        <f t="shared" si="225"/>
        <v>980</v>
      </c>
      <c r="I258" s="86"/>
      <c r="J258" s="87"/>
      <c r="K258" s="86"/>
      <c r="M258" s="175" t="str">
        <f t="shared" si="226"/>
        <v xml:space="preserve"> </v>
      </c>
      <c r="N258" s="175" t="str">
        <f t="shared" si="227"/>
        <v xml:space="preserve"> </v>
      </c>
      <c r="O258" s="175">
        <f t="shared" si="228"/>
        <v>7</v>
      </c>
      <c r="P258" s="175" t="str">
        <f t="shared" si="229"/>
        <v xml:space="preserve"> </v>
      </c>
      <c r="Q258" s="175" t="str">
        <f t="shared" si="230"/>
        <v xml:space="preserve"> </v>
      </c>
    </row>
    <row r="259" spans="1:27" ht="12.75" customHeight="1">
      <c r="A259" s="31"/>
      <c r="B259" s="173" t="s">
        <v>2</v>
      </c>
      <c r="C259" s="33">
        <v>0.7</v>
      </c>
      <c r="D259" s="34">
        <v>4</v>
      </c>
      <c r="E259" s="35">
        <v>1</v>
      </c>
      <c r="F259" s="35">
        <f>Max!$B$2*C259</f>
        <v>140</v>
      </c>
      <c r="G259" s="86">
        <f t="shared" si="224"/>
        <v>4</v>
      </c>
      <c r="H259" s="87">
        <f t="shared" si="225"/>
        <v>560</v>
      </c>
      <c r="I259" s="86"/>
      <c r="J259" s="87"/>
      <c r="K259" s="86"/>
      <c r="M259" s="175" t="str">
        <f t="shared" si="226"/>
        <v xml:space="preserve"> </v>
      </c>
      <c r="N259" s="175" t="str">
        <f t="shared" si="227"/>
        <v xml:space="preserve"> </v>
      </c>
      <c r="O259" s="175">
        <f t="shared" si="228"/>
        <v>4</v>
      </c>
      <c r="P259" s="175" t="str">
        <f t="shared" si="229"/>
        <v xml:space="preserve"> </v>
      </c>
      <c r="Q259" s="175" t="str">
        <f t="shared" si="230"/>
        <v xml:space="preserve"> </v>
      </c>
    </row>
    <row r="260" spans="1:27" ht="12.75" customHeight="1">
      <c r="A260" s="31"/>
      <c r="B260" s="173" t="s">
        <v>2</v>
      </c>
      <c r="C260" s="33">
        <v>0.7</v>
      </c>
      <c r="D260" s="34">
        <v>6</v>
      </c>
      <c r="E260" s="35">
        <v>1</v>
      </c>
      <c r="F260" s="35">
        <f>Max!$B$2*C260</f>
        <v>140</v>
      </c>
      <c r="G260" s="86">
        <f t="shared" si="224"/>
        <v>6</v>
      </c>
      <c r="H260" s="87">
        <f t="shared" si="225"/>
        <v>840</v>
      </c>
      <c r="I260" s="86"/>
      <c r="J260" s="87"/>
      <c r="K260" s="86"/>
      <c r="M260" s="175" t="str">
        <f t="shared" si="226"/>
        <v xml:space="preserve"> </v>
      </c>
      <c r="N260" s="175" t="str">
        <f t="shared" si="227"/>
        <v xml:space="preserve"> </v>
      </c>
      <c r="O260" s="175">
        <f t="shared" si="228"/>
        <v>6</v>
      </c>
      <c r="P260" s="175" t="str">
        <f t="shared" si="229"/>
        <v xml:space="preserve"> </v>
      </c>
      <c r="Q260" s="175" t="str">
        <f t="shared" si="230"/>
        <v xml:space="preserve"> </v>
      </c>
    </row>
    <row r="261" spans="1:27" ht="12.75" customHeight="1">
      <c r="A261" s="31"/>
      <c r="B261" s="173" t="s">
        <v>2</v>
      </c>
      <c r="C261" s="33">
        <v>0.7</v>
      </c>
      <c r="D261" s="34">
        <v>8</v>
      </c>
      <c r="E261" s="35">
        <v>1</v>
      </c>
      <c r="F261" s="35">
        <f>Max!$B$2*C261</f>
        <v>140</v>
      </c>
      <c r="G261" s="86">
        <f t="shared" si="224"/>
        <v>8</v>
      </c>
      <c r="H261" s="87">
        <f t="shared" si="225"/>
        <v>1120</v>
      </c>
      <c r="I261" s="86"/>
      <c r="J261" s="87"/>
      <c r="K261" s="86"/>
      <c r="M261" s="175" t="str">
        <f t="shared" si="226"/>
        <v xml:space="preserve"> </v>
      </c>
      <c r="N261" s="175" t="str">
        <f t="shared" si="227"/>
        <v xml:space="preserve"> </v>
      </c>
      <c r="O261" s="175">
        <f t="shared" si="228"/>
        <v>8</v>
      </c>
      <c r="P261" s="175" t="str">
        <f t="shared" si="229"/>
        <v xml:space="preserve"> </v>
      </c>
      <c r="Q261" s="175" t="str">
        <f t="shared" si="230"/>
        <v xml:space="preserve"> </v>
      </c>
    </row>
    <row r="262" spans="1:27" ht="12.75" customHeight="1">
      <c r="A262" s="26">
        <v>3</v>
      </c>
      <c r="B262" s="27" t="s">
        <v>16</v>
      </c>
      <c r="C262" s="28">
        <v>0.5</v>
      </c>
      <c r="D262" s="30">
        <v>4</v>
      </c>
      <c r="E262" s="29">
        <v>1</v>
      </c>
      <c r="F262" s="29">
        <f>Max!$B$3*C262</f>
        <v>42.5</v>
      </c>
      <c r="G262" s="86"/>
      <c r="H262" s="87"/>
      <c r="I262" s="86">
        <f>D262*E262</f>
        <v>4</v>
      </c>
      <c r="J262" s="87">
        <f>F262*I262</f>
        <v>170</v>
      </c>
      <c r="K262" s="86"/>
      <c r="M262"/>
      <c r="N262"/>
      <c r="O262"/>
      <c r="P262"/>
      <c r="Q262"/>
      <c r="R262" s="176">
        <f t="shared" ref="R262:R264" si="231">IF(ISNUMBER(SEARCH("bench",$B262)),IF($C262&gt;=0.5,IF($C262&lt;0.6,$D262*$E262," ")," ")," ")</f>
        <v>4</v>
      </c>
      <c r="S262" s="176" t="str">
        <f t="shared" ref="S262:S264" si="232">IF(ISNUMBER(SEARCH("bench",$B262)),IF($C262&gt;=0.6,IF($C262&lt;0.7,$D262*$E262," ")," ")," ")</f>
        <v xml:space="preserve"> </v>
      </c>
      <c r="T262" s="176" t="str">
        <f t="shared" ref="T262:T264" si="233">IF(ISNUMBER(SEARCH("bench",$B262)),IF($C262&gt;=0.7,IF($C262&lt;0.8,$D262*$E262," ")," ")," ")</f>
        <v xml:space="preserve"> </v>
      </c>
      <c r="U262" s="176" t="str">
        <f t="shared" ref="U262:U264" si="234">IF(ISNUMBER(SEARCH("bench",$B262)),IF($C262&gt;=0.8,IF($C262&lt;0.9,$D262*$E262," ")," ")," ")</f>
        <v xml:space="preserve"> </v>
      </c>
      <c r="V262" s="176" t="str">
        <f t="shared" ref="V262:V264" si="235">IF(ISNUMBER(SEARCH("bench",$B262)),IF($C262&gt;=0.9,$D262*$E262," ")," ")</f>
        <v xml:space="preserve"> </v>
      </c>
    </row>
    <row r="263" spans="1:27" ht="12.75" customHeight="1">
      <c r="A263" s="26"/>
      <c r="B263" s="174" t="s">
        <v>16</v>
      </c>
      <c r="C263" s="28">
        <v>0.6</v>
      </c>
      <c r="D263" s="30">
        <v>4</v>
      </c>
      <c r="E263" s="29">
        <v>1</v>
      </c>
      <c r="F263" s="29">
        <f>Max!$B$3*C263</f>
        <v>51</v>
      </c>
      <c r="G263" s="86"/>
      <c r="H263" s="87"/>
      <c r="I263" s="86">
        <f>D263*E263</f>
        <v>4</v>
      </c>
      <c r="J263" s="87">
        <f>F263*I263</f>
        <v>204</v>
      </c>
      <c r="K263" s="86"/>
      <c r="M263"/>
      <c r="N263"/>
      <c r="O263"/>
      <c r="P263"/>
      <c r="Q263"/>
      <c r="R263" s="176" t="str">
        <f t="shared" si="231"/>
        <v xml:space="preserve"> </v>
      </c>
      <c r="S263" s="176">
        <f t="shared" si="232"/>
        <v>4</v>
      </c>
      <c r="T263" s="176" t="str">
        <f t="shared" si="233"/>
        <v xml:space="preserve"> </v>
      </c>
      <c r="U263" s="176" t="str">
        <f t="shared" si="234"/>
        <v xml:space="preserve"> </v>
      </c>
      <c r="V263" s="176" t="str">
        <f t="shared" si="235"/>
        <v xml:space="preserve"> </v>
      </c>
    </row>
    <row r="264" spans="1:27" ht="12.75" customHeight="1">
      <c r="A264" s="26"/>
      <c r="B264" s="174" t="s">
        <v>16</v>
      </c>
      <c r="C264" s="28">
        <v>0.7</v>
      </c>
      <c r="D264" s="30">
        <v>4</v>
      </c>
      <c r="E264" s="29">
        <v>4</v>
      </c>
      <c r="F264" s="29">
        <f>Max!$B$3*C264</f>
        <v>59.499999999999993</v>
      </c>
      <c r="G264" s="86"/>
      <c r="H264" s="87"/>
      <c r="I264" s="86">
        <f>D264*E264</f>
        <v>16</v>
      </c>
      <c r="J264" s="87">
        <f>F264*I264</f>
        <v>951.99999999999989</v>
      </c>
      <c r="K264" s="86"/>
      <c r="M264"/>
      <c r="N264"/>
      <c r="O264"/>
      <c r="P264"/>
      <c r="Q264"/>
      <c r="R264" s="176" t="str">
        <f t="shared" si="231"/>
        <v xml:space="preserve"> </v>
      </c>
      <c r="S264" s="176" t="str">
        <f t="shared" si="232"/>
        <v xml:space="preserve"> </v>
      </c>
      <c r="T264" s="176">
        <f t="shared" si="233"/>
        <v>16</v>
      </c>
      <c r="U264" s="176" t="str">
        <f t="shared" si="234"/>
        <v xml:space="preserve"> </v>
      </c>
      <c r="V264" s="176" t="str">
        <f t="shared" si="235"/>
        <v xml:space="preserve"> </v>
      </c>
    </row>
    <row r="265" spans="1:27" ht="12.75" customHeight="1">
      <c r="A265" s="36">
        <v>4</v>
      </c>
      <c r="B265" s="48" t="s">
        <v>87</v>
      </c>
      <c r="C265" s="49"/>
      <c r="D265" s="38">
        <v>6</v>
      </c>
      <c r="E265" s="39">
        <v>5</v>
      </c>
      <c r="F265" s="50"/>
      <c r="G265" s="86"/>
      <c r="H265" s="87"/>
      <c r="I265" s="86"/>
      <c r="J265" s="87"/>
      <c r="K265" s="86"/>
      <c r="M265"/>
      <c r="N265"/>
      <c r="O265"/>
      <c r="P265"/>
      <c r="Q265"/>
    </row>
    <row r="266" spans="1:27" ht="12.75" customHeight="1">
      <c r="A266" s="40">
        <v>5</v>
      </c>
      <c r="B266" s="41" t="s">
        <v>34</v>
      </c>
      <c r="C266" s="42"/>
      <c r="D266" s="55">
        <v>5</v>
      </c>
      <c r="E266" s="43">
        <v>5</v>
      </c>
      <c r="F266" s="43"/>
      <c r="G266" s="86"/>
      <c r="H266" s="87"/>
      <c r="I266" s="86"/>
      <c r="J266" s="87"/>
      <c r="K266" s="86"/>
      <c r="M266"/>
      <c r="N266"/>
      <c r="O266"/>
      <c r="P266"/>
      <c r="Q266"/>
    </row>
    <row r="267" spans="1:27" ht="12.75" customHeight="1">
      <c r="C267" s="24"/>
      <c r="D267" s="17"/>
      <c r="E267" s="17"/>
      <c r="F267" s="17"/>
      <c r="G267" s="86"/>
      <c r="H267" s="87"/>
      <c r="I267" s="86"/>
      <c r="J267" s="87"/>
      <c r="K267" s="86"/>
      <c r="M267"/>
      <c r="N267"/>
      <c r="O267"/>
      <c r="P267"/>
      <c r="Q267"/>
    </row>
    <row r="268" spans="1:27" ht="12.75" customHeight="1">
      <c r="A268" s="11" t="s">
        <v>17</v>
      </c>
      <c r="C268" s="25" t="s">
        <v>12</v>
      </c>
      <c r="D268" s="16" t="s">
        <v>13</v>
      </c>
      <c r="E268" s="16" t="s">
        <v>14</v>
      </c>
      <c r="F268" s="16" t="s">
        <v>15</v>
      </c>
      <c r="G268" s="86"/>
      <c r="H268" s="87"/>
      <c r="I268" s="86"/>
      <c r="J268" s="87"/>
      <c r="K268" s="86"/>
      <c r="M268"/>
      <c r="N268"/>
      <c r="O268"/>
      <c r="P268"/>
      <c r="Q268"/>
    </row>
    <row r="269" spans="1:27" ht="12.75" customHeight="1">
      <c r="A269" s="44">
        <v>1</v>
      </c>
      <c r="B269" s="45" t="s">
        <v>20</v>
      </c>
      <c r="C269" s="46">
        <v>0.5</v>
      </c>
      <c r="D269" s="52">
        <v>4</v>
      </c>
      <c r="E269" s="47">
        <v>1</v>
      </c>
      <c r="F269" s="47">
        <f>Max!$B$4*C269</f>
        <v>80</v>
      </c>
      <c r="G269" s="86"/>
      <c r="H269" s="87"/>
      <c r="I269" s="86"/>
      <c r="J269" s="87"/>
      <c r="K269" s="86">
        <f>D269*E269</f>
        <v>4</v>
      </c>
      <c r="L269" s="84">
        <f>F269*K269</f>
        <v>320</v>
      </c>
      <c r="M269"/>
      <c r="N269"/>
      <c r="O269"/>
      <c r="P269"/>
      <c r="Q269"/>
      <c r="W269" s="177">
        <f t="shared" ref="W269:W271" si="236">IF(ISNUMBER(SEARCH("deadlift",$B269)),IF($C269&gt;=0.5,IF($C269&lt;0.6,$D269*$E269," ")," ")," ")</f>
        <v>4</v>
      </c>
      <c r="X269" s="177" t="str">
        <f t="shared" ref="X269:X271" si="237">IF(ISNUMBER(SEARCH("deadlift",$B269)),IF($C269&gt;=0.6,IF($C269&lt;0.7,$D269*$E269," ")," ")," ")</f>
        <v xml:space="preserve"> </v>
      </c>
      <c r="Y269" s="177" t="str">
        <f t="shared" ref="Y269:Y271" si="238">IF(ISNUMBER(SEARCH("deadlift",$B269)),IF($C269&gt;=0.7,IF($C269&lt;0.8,$D269*$E269," ")," ")," ")</f>
        <v xml:space="preserve"> </v>
      </c>
      <c r="Z269" s="177" t="str">
        <f t="shared" ref="Z269:Z271" si="239">IF(ISNUMBER(SEARCH("deadlift",$B269)),IF($C269&gt;=0.8,IF($C269&lt;0.9,$D269*$E269," ")," ")," ")</f>
        <v xml:space="preserve"> </v>
      </c>
      <c r="AA269" s="177" t="str">
        <f t="shared" ref="AA269:AA271" si="240">IF(ISNUMBER(SEARCH("deadlift",$B269)),IF($C269&gt;=0.9,$D269*$E269," ")," ")</f>
        <v xml:space="preserve"> </v>
      </c>
    </row>
    <row r="270" spans="1:27" ht="12.75" customHeight="1">
      <c r="A270" s="44"/>
      <c r="B270" s="179" t="s">
        <v>20</v>
      </c>
      <c r="C270" s="46">
        <v>0.6</v>
      </c>
      <c r="D270" s="52">
        <v>4</v>
      </c>
      <c r="E270" s="47">
        <v>1</v>
      </c>
      <c r="F270" s="47">
        <f>Max!$B$4*C270</f>
        <v>96</v>
      </c>
      <c r="G270" s="86"/>
      <c r="H270" s="87"/>
      <c r="I270" s="86"/>
      <c r="J270" s="87"/>
      <c r="K270" s="86">
        <f>D270*E270</f>
        <v>4</v>
      </c>
      <c r="L270" s="84">
        <f>F270*K270</f>
        <v>384</v>
      </c>
      <c r="M270"/>
      <c r="N270"/>
      <c r="O270"/>
      <c r="P270"/>
      <c r="Q270"/>
      <c r="W270" s="177" t="str">
        <f t="shared" si="236"/>
        <v xml:space="preserve"> </v>
      </c>
      <c r="X270" s="177">
        <f t="shared" si="237"/>
        <v>4</v>
      </c>
      <c r="Y270" s="177" t="str">
        <f t="shared" si="238"/>
        <v xml:space="preserve"> </v>
      </c>
      <c r="Z270" s="177" t="str">
        <f t="shared" si="239"/>
        <v xml:space="preserve"> </v>
      </c>
      <c r="AA270" s="177" t="str">
        <f t="shared" si="240"/>
        <v xml:space="preserve"> </v>
      </c>
    </row>
    <row r="271" spans="1:27" ht="12.75" customHeight="1">
      <c r="A271" s="44"/>
      <c r="B271" s="179" t="s">
        <v>20</v>
      </c>
      <c r="C271" s="46">
        <v>0.7</v>
      </c>
      <c r="D271" s="52">
        <v>4</v>
      </c>
      <c r="E271" s="47">
        <v>4</v>
      </c>
      <c r="F271" s="47">
        <f>Max!$B$4*C271</f>
        <v>112</v>
      </c>
      <c r="G271" s="86"/>
      <c r="H271" s="87"/>
      <c r="I271" s="86"/>
      <c r="J271" s="87"/>
      <c r="K271" s="86">
        <f>D271*E271</f>
        <v>16</v>
      </c>
      <c r="L271" s="84">
        <f>F271*K271</f>
        <v>1792</v>
      </c>
      <c r="M271"/>
      <c r="N271"/>
      <c r="O271"/>
      <c r="P271"/>
      <c r="Q271"/>
      <c r="W271" s="177" t="str">
        <f t="shared" si="236"/>
        <v xml:space="preserve"> </v>
      </c>
      <c r="X271" s="177" t="str">
        <f t="shared" si="237"/>
        <v xml:space="preserve"> </v>
      </c>
      <c r="Y271" s="177">
        <f t="shared" si="238"/>
        <v>16</v>
      </c>
      <c r="Z271" s="177" t="str">
        <f t="shared" si="239"/>
        <v xml:space="preserve"> </v>
      </c>
      <c r="AA271" s="177" t="str">
        <f t="shared" si="240"/>
        <v xml:space="preserve"> </v>
      </c>
    </row>
    <row r="272" spans="1:27" ht="12.75" customHeight="1">
      <c r="A272" s="26">
        <v>2</v>
      </c>
      <c r="B272" s="27" t="s">
        <v>16</v>
      </c>
      <c r="C272" s="28">
        <v>0.5</v>
      </c>
      <c r="D272" s="30">
        <v>5</v>
      </c>
      <c r="E272" s="29">
        <v>1</v>
      </c>
      <c r="F272" s="29">
        <f>Max!$B$3*C272</f>
        <v>42.5</v>
      </c>
      <c r="G272" s="86"/>
      <c r="H272" s="87"/>
      <c r="I272" s="86">
        <f t="shared" ref="I272:I275" si="241">D272*E272</f>
        <v>5</v>
      </c>
      <c r="J272" s="87">
        <f t="shared" ref="J272:J275" si="242">F272*I272</f>
        <v>212.5</v>
      </c>
      <c r="K272" s="86"/>
      <c r="M272"/>
      <c r="N272"/>
      <c r="O272"/>
      <c r="P272"/>
      <c r="Q272"/>
      <c r="R272" s="176">
        <f t="shared" ref="R272:R275" si="243">IF(ISNUMBER(SEARCH("bench",$B272)),IF($C272&gt;=0.5,IF($C272&lt;0.6,$D272*$E272," ")," ")," ")</f>
        <v>5</v>
      </c>
      <c r="S272" s="176" t="str">
        <f t="shared" ref="S272:S275" si="244">IF(ISNUMBER(SEARCH("bench",$B272)),IF($C272&gt;=0.6,IF($C272&lt;0.7,$D272*$E272," ")," ")," ")</f>
        <v xml:space="preserve"> </v>
      </c>
      <c r="T272" s="176" t="str">
        <f t="shared" ref="T272:T275" si="245">IF(ISNUMBER(SEARCH("bench",$B272)),IF($C272&gt;=0.7,IF($C272&lt;0.8,$D272*$E272," ")," ")," ")</f>
        <v xml:space="preserve"> </v>
      </c>
      <c r="U272" s="176" t="str">
        <f t="shared" ref="U272:U275" si="246">IF(ISNUMBER(SEARCH("bench",$B272)),IF($C272&gt;=0.8,IF($C272&lt;0.9,$D272*$E272," ")," ")," ")</f>
        <v xml:space="preserve"> </v>
      </c>
      <c r="V272" s="176" t="str">
        <f t="shared" ref="V272:V275" si="247">IF(ISNUMBER(SEARCH("bench",$B272)),IF($C272&gt;=0.9,$D272*$E272," ")," ")</f>
        <v xml:space="preserve"> </v>
      </c>
    </row>
    <row r="273" spans="1:27" ht="12.75" customHeight="1">
      <c r="A273" s="26"/>
      <c r="B273" s="174" t="s">
        <v>16</v>
      </c>
      <c r="C273" s="28">
        <v>0.6</v>
      </c>
      <c r="D273" s="30">
        <v>4</v>
      </c>
      <c r="E273" s="29">
        <v>1</v>
      </c>
      <c r="F273" s="29">
        <f>Max!$B$3*C273</f>
        <v>51</v>
      </c>
      <c r="G273" s="86"/>
      <c r="H273" s="87"/>
      <c r="I273" s="86">
        <f t="shared" si="241"/>
        <v>4</v>
      </c>
      <c r="J273" s="87">
        <f t="shared" si="242"/>
        <v>204</v>
      </c>
      <c r="K273" s="86"/>
      <c r="M273"/>
      <c r="N273"/>
      <c r="O273"/>
      <c r="P273"/>
      <c r="Q273"/>
      <c r="R273" s="176" t="str">
        <f t="shared" si="243"/>
        <v xml:space="preserve"> </v>
      </c>
      <c r="S273" s="176">
        <f t="shared" si="244"/>
        <v>4</v>
      </c>
      <c r="T273" s="176" t="str">
        <f t="shared" si="245"/>
        <v xml:space="preserve"> </v>
      </c>
      <c r="U273" s="176" t="str">
        <f t="shared" si="246"/>
        <v xml:space="preserve"> </v>
      </c>
      <c r="V273" s="176" t="str">
        <f t="shared" si="247"/>
        <v xml:space="preserve"> </v>
      </c>
    </row>
    <row r="274" spans="1:27" ht="12.75" customHeight="1">
      <c r="A274" s="26"/>
      <c r="B274" s="174" t="s">
        <v>16</v>
      </c>
      <c r="C274" s="28">
        <v>0.7</v>
      </c>
      <c r="D274" s="30">
        <v>3</v>
      </c>
      <c r="E274" s="29">
        <v>1</v>
      </c>
      <c r="F274" s="29">
        <f>Max!$B$3*C274</f>
        <v>59.499999999999993</v>
      </c>
      <c r="G274" s="86"/>
      <c r="H274" s="87"/>
      <c r="I274" s="86">
        <f t="shared" si="241"/>
        <v>3</v>
      </c>
      <c r="J274" s="87">
        <f t="shared" si="242"/>
        <v>178.49999999999997</v>
      </c>
      <c r="K274" s="86"/>
      <c r="M274"/>
      <c r="N274"/>
      <c r="O274"/>
      <c r="P274"/>
      <c r="Q274"/>
      <c r="R274" s="176" t="str">
        <f t="shared" si="243"/>
        <v xml:space="preserve"> </v>
      </c>
      <c r="S274" s="176" t="str">
        <f t="shared" si="244"/>
        <v xml:space="preserve"> </v>
      </c>
      <c r="T274" s="176">
        <f t="shared" si="245"/>
        <v>3</v>
      </c>
      <c r="U274" s="176" t="str">
        <f t="shared" si="246"/>
        <v xml:space="preserve"> </v>
      </c>
      <c r="V274" s="176" t="str">
        <f t="shared" si="247"/>
        <v xml:space="preserve"> </v>
      </c>
    </row>
    <row r="275" spans="1:27" ht="12.75" customHeight="1">
      <c r="A275" s="26"/>
      <c r="B275" s="174" t="s">
        <v>16</v>
      </c>
      <c r="C275" s="28">
        <v>0.8</v>
      </c>
      <c r="D275" s="30">
        <v>2</v>
      </c>
      <c r="E275" s="29">
        <v>5</v>
      </c>
      <c r="F275" s="29">
        <f>Max!$B$3*C275</f>
        <v>68</v>
      </c>
      <c r="G275" s="86"/>
      <c r="H275" s="87"/>
      <c r="I275" s="86">
        <f t="shared" si="241"/>
        <v>10</v>
      </c>
      <c r="J275" s="87">
        <f t="shared" si="242"/>
        <v>680</v>
      </c>
      <c r="K275" s="86"/>
      <c r="M275"/>
      <c r="N275"/>
      <c r="O275"/>
      <c r="P275"/>
      <c r="Q275"/>
      <c r="R275" s="176" t="str">
        <f t="shared" si="243"/>
        <v xml:space="preserve"> </v>
      </c>
      <c r="S275" s="176" t="str">
        <f t="shared" si="244"/>
        <v xml:space="preserve"> </v>
      </c>
      <c r="T275" s="176" t="str">
        <f t="shared" si="245"/>
        <v xml:space="preserve"> </v>
      </c>
      <c r="U275" s="176">
        <f t="shared" si="246"/>
        <v>10</v>
      </c>
      <c r="V275" s="176" t="str">
        <f t="shared" si="247"/>
        <v xml:space="preserve"> </v>
      </c>
    </row>
    <row r="276" spans="1:27" ht="12.75" customHeight="1">
      <c r="A276" s="44">
        <v>3</v>
      </c>
      <c r="B276" s="45" t="s">
        <v>106</v>
      </c>
      <c r="C276" s="46">
        <v>0.55000000000000004</v>
      </c>
      <c r="D276" s="52">
        <v>3</v>
      </c>
      <c r="E276" s="47">
        <v>1</v>
      </c>
      <c r="F276" s="47">
        <f>Max!$B$4*C276</f>
        <v>88</v>
      </c>
      <c r="G276" s="86"/>
      <c r="H276" s="87"/>
      <c r="I276" s="86"/>
      <c r="J276" s="87"/>
      <c r="K276" s="86">
        <f>D276*E276</f>
        <v>3</v>
      </c>
      <c r="L276" s="84">
        <f>F276*K276</f>
        <v>264</v>
      </c>
      <c r="M276"/>
      <c r="N276"/>
      <c r="O276"/>
      <c r="P276"/>
      <c r="Q276"/>
      <c r="W276" s="177">
        <f t="shared" ref="W276:W279" si="248">IF(ISNUMBER(SEARCH("deadlift",$B276)),IF($C276&gt;=0.5,IF($C276&lt;0.6,$D276*$E276," ")," ")," ")</f>
        <v>3</v>
      </c>
      <c r="X276" s="177" t="str">
        <f t="shared" ref="X276:X279" si="249">IF(ISNUMBER(SEARCH("deadlift",$B276)),IF($C276&gt;=0.6,IF($C276&lt;0.7,$D276*$E276," ")," ")," ")</f>
        <v xml:space="preserve"> </v>
      </c>
      <c r="Y276" s="177" t="str">
        <f t="shared" ref="Y276:Y279" si="250">IF(ISNUMBER(SEARCH("deadlift",$B276)),IF($C276&gt;=0.7,IF($C276&lt;0.8,$D276*$E276," ")," ")," ")</f>
        <v xml:space="preserve"> </v>
      </c>
      <c r="Z276" s="177" t="str">
        <f t="shared" ref="Z276:Z279" si="251">IF(ISNUMBER(SEARCH("deadlift",$B276)),IF($C276&gt;=0.8,IF($C276&lt;0.9,$D276*$E276," ")," ")," ")</f>
        <v xml:space="preserve"> </v>
      </c>
      <c r="AA276" s="177" t="str">
        <f t="shared" ref="AA276:AA279" si="252">IF(ISNUMBER(SEARCH("deadlift",$B276)),IF($C276&gt;=0.9,$D276*$E276," ")," ")</f>
        <v xml:space="preserve"> </v>
      </c>
    </row>
    <row r="277" spans="1:27" ht="12.75" customHeight="1">
      <c r="A277" s="44"/>
      <c r="B277" s="179" t="s">
        <v>106</v>
      </c>
      <c r="C277" s="46">
        <v>0.65</v>
      </c>
      <c r="D277" s="52">
        <v>3</v>
      </c>
      <c r="E277" s="47">
        <v>1</v>
      </c>
      <c r="F277" s="47">
        <f>Max!$B$4*C277</f>
        <v>104</v>
      </c>
      <c r="G277" s="86"/>
      <c r="H277" s="87"/>
      <c r="I277" s="86"/>
      <c r="J277" s="87"/>
      <c r="K277" s="86">
        <f>D277*E277</f>
        <v>3</v>
      </c>
      <c r="L277" s="84">
        <f>F277*K277</f>
        <v>312</v>
      </c>
      <c r="M277"/>
      <c r="N277"/>
      <c r="O277"/>
      <c r="P277"/>
      <c r="Q277"/>
      <c r="W277" s="177" t="str">
        <f t="shared" si="248"/>
        <v xml:space="preserve"> </v>
      </c>
      <c r="X277" s="177">
        <f t="shared" si="249"/>
        <v>3</v>
      </c>
      <c r="Y277" s="177" t="str">
        <f t="shared" si="250"/>
        <v xml:space="preserve"> </v>
      </c>
      <c r="Z277" s="177" t="str">
        <f t="shared" si="251"/>
        <v xml:space="preserve"> </v>
      </c>
      <c r="AA277" s="177" t="str">
        <f t="shared" si="252"/>
        <v xml:space="preserve"> </v>
      </c>
    </row>
    <row r="278" spans="1:27" ht="12.75" customHeight="1">
      <c r="A278" s="44"/>
      <c r="B278" s="179" t="s">
        <v>106</v>
      </c>
      <c r="C278" s="46">
        <v>0.75</v>
      </c>
      <c r="D278" s="52">
        <v>3</v>
      </c>
      <c r="E278" s="47">
        <v>1</v>
      </c>
      <c r="F278" s="47">
        <f>Max!$B$4*C278</f>
        <v>120</v>
      </c>
      <c r="G278" s="86"/>
      <c r="H278" s="87"/>
      <c r="I278" s="86"/>
      <c r="J278" s="87"/>
      <c r="K278" s="86">
        <f>D278*E278</f>
        <v>3</v>
      </c>
      <c r="L278" s="84">
        <f>F278*K278</f>
        <v>360</v>
      </c>
      <c r="M278"/>
      <c r="N278"/>
      <c r="O278"/>
      <c r="P278"/>
      <c r="Q278"/>
      <c r="W278" s="177" t="str">
        <f t="shared" si="248"/>
        <v xml:space="preserve"> </v>
      </c>
      <c r="X278" s="177" t="str">
        <f t="shared" si="249"/>
        <v xml:space="preserve"> </v>
      </c>
      <c r="Y278" s="177">
        <f t="shared" si="250"/>
        <v>3</v>
      </c>
      <c r="Z278" s="177" t="str">
        <f t="shared" si="251"/>
        <v xml:space="preserve"> </v>
      </c>
      <c r="AA278" s="177" t="str">
        <f t="shared" si="252"/>
        <v xml:space="preserve"> </v>
      </c>
    </row>
    <row r="279" spans="1:27" ht="12.75" customHeight="1">
      <c r="A279" s="44"/>
      <c r="B279" s="179" t="s">
        <v>106</v>
      </c>
      <c r="C279" s="46">
        <v>0.85</v>
      </c>
      <c r="D279" s="52">
        <v>3</v>
      </c>
      <c r="E279" s="47">
        <v>4</v>
      </c>
      <c r="F279" s="47">
        <f>Max!$B$4*C279</f>
        <v>136</v>
      </c>
      <c r="G279" s="86"/>
      <c r="H279" s="87"/>
      <c r="I279" s="86"/>
      <c r="J279" s="87"/>
      <c r="K279" s="86">
        <f>D279*E279</f>
        <v>12</v>
      </c>
      <c r="L279" s="84">
        <f>F279*K279</f>
        <v>1632</v>
      </c>
      <c r="M279"/>
      <c r="N279"/>
      <c r="O279"/>
      <c r="P279"/>
      <c r="Q279"/>
      <c r="W279" s="177" t="str">
        <f t="shared" si="248"/>
        <v xml:space="preserve"> </v>
      </c>
      <c r="X279" s="177" t="str">
        <f t="shared" si="249"/>
        <v xml:space="preserve"> </v>
      </c>
      <c r="Y279" s="177" t="str">
        <f t="shared" si="250"/>
        <v xml:space="preserve"> </v>
      </c>
      <c r="Z279" s="177">
        <f t="shared" si="251"/>
        <v>12</v>
      </c>
      <c r="AA279" s="177" t="str">
        <f t="shared" si="252"/>
        <v xml:space="preserve"> </v>
      </c>
    </row>
    <row r="280" spans="1:27" ht="12.75" customHeight="1">
      <c r="A280" s="36">
        <v>4</v>
      </c>
      <c r="B280" s="48" t="s">
        <v>26</v>
      </c>
      <c r="C280" s="49"/>
      <c r="D280" s="38">
        <v>6</v>
      </c>
      <c r="E280" s="39">
        <v>5</v>
      </c>
      <c r="F280" s="50"/>
      <c r="G280" s="86"/>
      <c r="H280" s="87"/>
      <c r="I280" s="86"/>
      <c r="J280" s="87"/>
      <c r="K280" s="86"/>
      <c r="M280"/>
      <c r="N280"/>
      <c r="O280"/>
      <c r="P280"/>
      <c r="Q280"/>
    </row>
    <row r="281" spans="1:27" ht="12.75" customHeight="1">
      <c r="A281" s="51">
        <v>5</v>
      </c>
      <c r="B281" s="54" t="s">
        <v>69</v>
      </c>
      <c r="C281" s="37"/>
      <c r="D281" s="39">
        <v>8</v>
      </c>
      <c r="E281" s="39">
        <v>4</v>
      </c>
      <c r="F281" s="39"/>
      <c r="G281" s="86"/>
      <c r="H281" s="87"/>
      <c r="I281" s="86"/>
      <c r="J281" s="87"/>
      <c r="K281" s="86"/>
      <c r="M281"/>
      <c r="N281"/>
      <c r="O281"/>
      <c r="P281"/>
      <c r="Q281"/>
    </row>
    <row r="282" spans="1:27" ht="12.75" customHeight="1">
      <c r="C282" s="24"/>
      <c r="D282" s="17"/>
      <c r="E282" s="17"/>
      <c r="F282" s="17"/>
      <c r="G282" s="86"/>
      <c r="H282" s="87"/>
      <c r="I282" s="86"/>
      <c r="J282" s="87"/>
      <c r="K282" s="86"/>
      <c r="M282"/>
      <c r="N282"/>
      <c r="O282"/>
      <c r="P282"/>
      <c r="Q282"/>
    </row>
    <row r="283" spans="1:27" ht="12.75" customHeight="1">
      <c r="A283" s="11" t="s">
        <v>18</v>
      </c>
      <c r="C283" s="25" t="s">
        <v>12</v>
      </c>
      <c r="D283" s="16" t="s">
        <v>13</v>
      </c>
      <c r="E283" s="16" t="s">
        <v>14</v>
      </c>
      <c r="F283" s="16" t="s">
        <v>15</v>
      </c>
      <c r="G283" s="86"/>
      <c r="H283" s="87"/>
      <c r="I283" s="86"/>
      <c r="J283" s="87"/>
      <c r="K283" s="86"/>
      <c r="M283"/>
      <c r="N283"/>
      <c r="O283"/>
      <c r="P283"/>
      <c r="Q283"/>
    </row>
    <row r="284" spans="1:27" ht="12.75" customHeight="1">
      <c r="A284" s="31">
        <v>1</v>
      </c>
      <c r="B284" s="32" t="s">
        <v>2</v>
      </c>
      <c r="C284" s="33">
        <v>0.5</v>
      </c>
      <c r="D284" s="34">
        <v>5</v>
      </c>
      <c r="E284" s="35">
        <v>1</v>
      </c>
      <c r="F284" s="35">
        <f>Max!$B$2*C284</f>
        <v>100</v>
      </c>
      <c r="G284" s="86">
        <f>D284*E284</f>
        <v>5</v>
      </c>
      <c r="H284" s="87">
        <f>F284*G284</f>
        <v>500</v>
      </c>
      <c r="I284" s="86"/>
      <c r="J284" s="87"/>
      <c r="K284" s="86"/>
      <c r="M284" s="175">
        <f t="shared" ref="M284:M287" si="253">IF(ISNUMBER(SEARCH("squat",$B284)),IF($C284&gt;=0.5,IF($C284&lt;0.6,$D284*$E284," ")," ")," ")</f>
        <v>5</v>
      </c>
      <c r="N284" s="175" t="str">
        <f t="shared" ref="N284:N287" si="254">IF(ISNUMBER(SEARCH("squat",$B284)),IF($C284&gt;=0.6,IF($C284&lt;0.7,$D284*$E284," ")," ")," ")</f>
        <v xml:space="preserve"> </v>
      </c>
      <c r="O284" s="175" t="str">
        <f t="shared" ref="O284:O287" si="255">IF(ISNUMBER(SEARCH("squat",$B284)),IF($C284&gt;=0.7,IF($C284&lt;0.8,$D284*$E284," ")," ")," ")</f>
        <v xml:space="preserve"> </v>
      </c>
      <c r="P284" s="175" t="str">
        <f t="shared" ref="P284:P287" si="256">IF(ISNUMBER(SEARCH("squat",$B284)),IF($C284&gt;=0.8,IF($C284&lt;0.9,$D284*$E284," ")," ")," ")</f>
        <v xml:space="preserve"> </v>
      </c>
      <c r="Q284" s="175" t="str">
        <f t="shared" ref="Q284:Q287" si="257">IF(ISNUMBER(SEARCH("squat",$B284)),IF($C284&gt;=0.9,$D284*$E284," ")," ")</f>
        <v xml:space="preserve"> </v>
      </c>
    </row>
    <row r="285" spans="1:27" ht="12.75" customHeight="1">
      <c r="A285" s="31"/>
      <c r="B285" s="173" t="s">
        <v>2</v>
      </c>
      <c r="C285" s="33">
        <v>0.6</v>
      </c>
      <c r="D285" s="34">
        <v>4</v>
      </c>
      <c r="E285" s="35">
        <v>1</v>
      </c>
      <c r="F285" s="35">
        <f>Max!$B$2*C285</f>
        <v>120</v>
      </c>
      <c r="G285" s="86">
        <f>D285*E285</f>
        <v>4</v>
      </c>
      <c r="H285" s="87">
        <f>F285*G285</f>
        <v>480</v>
      </c>
      <c r="I285" s="86"/>
      <c r="J285" s="87"/>
      <c r="K285" s="86"/>
      <c r="M285" s="175" t="str">
        <f t="shared" si="253"/>
        <v xml:space="preserve"> </v>
      </c>
      <c r="N285" s="175">
        <f t="shared" si="254"/>
        <v>4</v>
      </c>
      <c r="O285" s="175" t="str">
        <f t="shared" si="255"/>
        <v xml:space="preserve"> </v>
      </c>
      <c r="P285" s="175" t="str">
        <f t="shared" si="256"/>
        <v xml:space="preserve"> </v>
      </c>
      <c r="Q285" s="175" t="str">
        <f t="shared" si="257"/>
        <v xml:space="preserve"> </v>
      </c>
    </row>
    <row r="286" spans="1:27" ht="12.75" customHeight="1">
      <c r="A286" s="31"/>
      <c r="B286" s="173" t="s">
        <v>2</v>
      </c>
      <c r="C286" s="33">
        <v>0.7</v>
      </c>
      <c r="D286" s="34">
        <v>3</v>
      </c>
      <c r="E286" s="35">
        <v>1</v>
      </c>
      <c r="F286" s="35">
        <f>Max!$B$2*C286</f>
        <v>140</v>
      </c>
      <c r="G286" s="86">
        <f>D286*E286</f>
        <v>3</v>
      </c>
      <c r="H286" s="87">
        <f>F286*G286</f>
        <v>420</v>
      </c>
      <c r="I286" s="86"/>
      <c r="J286" s="87"/>
      <c r="K286" s="86"/>
      <c r="M286" s="175" t="str">
        <f t="shared" si="253"/>
        <v xml:space="preserve"> </v>
      </c>
      <c r="N286" s="175" t="str">
        <f t="shared" si="254"/>
        <v xml:space="preserve"> </v>
      </c>
      <c r="O286" s="175">
        <f t="shared" si="255"/>
        <v>3</v>
      </c>
      <c r="P286" s="175" t="str">
        <f t="shared" si="256"/>
        <v xml:space="preserve"> </v>
      </c>
      <c r="Q286" s="175" t="str">
        <f t="shared" si="257"/>
        <v xml:space="preserve"> </v>
      </c>
    </row>
    <row r="287" spans="1:27" ht="12.75" customHeight="1">
      <c r="A287" s="31"/>
      <c r="B287" s="173" t="s">
        <v>2</v>
      </c>
      <c r="C287" s="33">
        <v>0.75</v>
      </c>
      <c r="D287" s="34">
        <v>3</v>
      </c>
      <c r="E287" s="35">
        <v>4</v>
      </c>
      <c r="F287" s="35">
        <f>Max!$B$2*C287</f>
        <v>150</v>
      </c>
      <c r="G287" s="86">
        <f>D287*E287</f>
        <v>12</v>
      </c>
      <c r="H287" s="87">
        <f>F287*G287</f>
        <v>1800</v>
      </c>
      <c r="I287" s="86"/>
      <c r="J287" s="87"/>
      <c r="K287" s="86"/>
      <c r="M287" s="175" t="str">
        <f t="shared" si="253"/>
        <v xml:space="preserve"> </v>
      </c>
      <c r="N287" s="175" t="str">
        <f t="shared" si="254"/>
        <v xml:space="preserve"> </v>
      </c>
      <c r="O287" s="175">
        <f t="shared" si="255"/>
        <v>12</v>
      </c>
      <c r="P287" s="175" t="str">
        <f t="shared" si="256"/>
        <v xml:space="preserve"> </v>
      </c>
      <c r="Q287" s="175" t="str">
        <f t="shared" si="257"/>
        <v xml:space="preserve"> </v>
      </c>
    </row>
    <row r="288" spans="1:27" ht="12.75" customHeight="1">
      <c r="A288" s="26">
        <v>2</v>
      </c>
      <c r="B288" s="27" t="s">
        <v>16</v>
      </c>
      <c r="C288" s="28">
        <v>0.5</v>
      </c>
      <c r="D288" s="30">
        <v>6</v>
      </c>
      <c r="E288" s="29">
        <v>1</v>
      </c>
      <c r="F288" s="29">
        <f>Max!$B$3*C288</f>
        <v>42.5</v>
      </c>
      <c r="G288" s="86"/>
      <c r="H288" s="87"/>
      <c r="I288" s="86">
        <f t="shared" ref="I288:I300" si="258">D288*E288</f>
        <v>6</v>
      </c>
      <c r="J288" s="87">
        <f t="shared" ref="J288:J300" si="259">F288*I288</f>
        <v>255</v>
      </c>
      <c r="K288" s="86"/>
      <c r="M288"/>
      <c r="N288"/>
      <c r="O288"/>
      <c r="P288"/>
      <c r="Q288"/>
      <c r="R288" s="176">
        <f t="shared" ref="R288:R300" si="260">IF(ISNUMBER(SEARCH("bench",$B288)),IF($C288&gt;=0.5,IF($C288&lt;0.6,$D288*$E288," ")," ")," ")</f>
        <v>6</v>
      </c>
      <c r="S288" s="176" t="str">
        <f t="shared" ref="S288:S300" si="261">IF(ISNUMBER(SEARCH("bench",$B288)),IF($C288&gt;=0.6,IF($C288&lt;0.7,$D288*$E288," ")," ")," ")</f>
        <v xml:space="preserve"> </v>
      </c>
      <c r="T288" s="176" t="str">
        <f t="shared" ref="T288:T300" si="262">IF(ISNUMBER(SEARCH("bench",$B288)),IF($C288&gt;=0.7,IF($C288&lt;0.8,$D288*$E288," ")," ")," ")</f>
        <v xml:space="preserve"> </v>
      </c>
      <c r="U288" s="176" t="str">
        <f t="shared" ref="U288:U300" si="263">IF(ISNUMBER(SEARCH("bench",$B288)),IF($C288&gt;=0.8,IF($C288&lt;0.9,$D288*$E288," ")," ")," ")</f>
        <v xml:space="preserve"> </v>
      </c>
      <c r="V288" s="176" t="str">
        <f t="shared" ref="V288:V300" si="264">IF(ISNUMBER(SEARCH("bench",$B288)),IF($C288&gt;=0.9,$D288*$E288," ")," ")</f>
        <v xml:space="preserve"> </v>
      </c>
    </row>
    <row r="289" spans="1:22" ht="12.75" customHeight="1">
      <c r="A289" s="26"/>
      <c r="B289" s="174" t="s">
        <v>16</v>
      </c>
      <c r="C289" s="28">
        <v>0.6</v>
      </c>
      <c r="D289" s="30">
        <v>5</v>
      </c>
      <c r="E289" s="29">
        <v>1</v>
      </c>
      <c r="F289" s="29">
        <f>Max!$B$3*C289</f>
        <v>51</v>
      </c>
      <c r="G289" s="86"/>
      <c r="H289" s="87"/>
      <c r="I289" s="86">
        <f t="shared" si="258"/>
        <v>5</v>
      </c>
      <c r="J289" s="87">
        <f t="shared" si="259"/>
        <v>255</v>
      </c>
      <c r="K289" s="86"/>
      <c r="M289"/>
      <c r="N289"/>
      <c r="O289"/>
      <c r="P289"/>
      <c r="Q289"/>
      <c r="R289" s="176" t="str">
        <f t="shared" si="260"/>
        <v xml:space="preserve"> </v>
      </c>
      <c r="S289" s="176">
        <f t="shared" si="261"/>
        <v>5</v>
      </c>
      <c r="T289" s="176" t="str">
        <f t="shared" si="262"/>
        <v xml:space="preserve"> </v>
      </c>
      <c r="U289" s="176" t="str">
        <f t="shared" si="263"/>
        <v xml:space="preserve"> </v>
      </c>
      <c r="V289" s="176" t="str">
        <f t="shared" si="264"/>
        <v xml:space="preserve"> </v>
      </c>
    </row>
    <row r="290" spans="1:22" ht="12.75" customHeight="1">
      <c r="A290" s="26"/>
      <c r="B290" s="174" t="s">
        <v>16</v>
      </c>
      <c r="C290" s="28">
        <v>0.7</v>
      </c>
      <c r="D290" s="30">
        <v>4</v>
      </c>
      <c r="E290" s="29">
        <v>1</v>
      </c>
      <c r="F290" s="29">
        <f>Max!$B$3*C290</f>
        <v>59.499999999999993</v>
      </c>
      <c r="G290" s="86"/>
      <c r="H290" s="87"/>
      <c r="I290" s="86">
        <f t="shared" si="258"/>
        <v>4</v>
      </c>
      <c r="J290" s="87">
        <f t="shared" si="259"/>
        <v>237.99999999999997</v>
      </c>
      <c r="K290" s="86"/>
      <c r="M290"/>
      <c r="N290"/>
      <c r="O290"/>
      <c r="P290"/>
      <c r="Q290"/>
      <c r="R290" s="176" t="str">
        <f t="shared" si="260"/>
        <v xml:space="preserve"> </v>
      </c>
      <c r="S290" s="176" t="str">
        <f t="shared" si="261"/>
        <v xml:space="preserve"> </v>
      </c>
      <c r="T290" s="176">
        <f t="shared" si="262"/>
        <v>4</v>
      </c>
      <c r="U290" s="176" t="str">
        <f t="shared" si="263"/>
        <v xml:space="preserve"> </v>
      </c>
      <c r="V290" s="176" t="str">
        <f t="shared" si="264"/>
        <v xml:space="preserve"> </v>
      </c>
    </row>
    <row r="291" spans="1:22" ht="12.75" customHeight="1">
      <c r="A291" s="26"/>
      <c r="B291" s="174" t="s">
        <v>16</v>
      </c>
      <c r="C291" s="28">
        <v>0.75</v>
      </c>
      <c r="D291" s="30">
        <v>3</v>
      </c>
      <c r="E291" s="29">
        <v>1</v>
      </c>
      <c r="F291" s="29">
        <f>Max!$B$3*C291</f>
        <v>63.75</v>
      </c>
      <c r="G291" s="86"/>
      <c r="H291" s="87"/>
      <c r="I291" s="86">
        <f t="shared" si="258"/>
        <v>3</v>
      </c>
      <c r="J291" s="87">
        <f t="shared" si="259"/>
        <v>191.25</v>
      </c>
      <c r="K291" s="86"/>
      <c r="M291"/>
      <c r="N291"/>
      <c r="O291"/>
      <c r="P291"/>
      <c r="Q291"/>
      <c r="R291" s="176" t="str">
        <f t="shared" si="260"/>
        <v xml:space="preserve"> </v>
      </c>
      <c r="S291" s="176" t="str">
        <f t="shared" si="261"/>
        <v xml:space="preserve"> </v>
      </c>
      <c r="T291" s="176">
        <f t="shared" si="262"/>
        <v>3</v>
      </c>
      <c r="U291" s="176" t="str">
        <f t="shared" si="263"/>
        <v xml:space="preserve"> </v>
      </c>
      <c r="V291" s="176" t="str">
        <f t="shared" si="264"/>
        <v xml:space="preserve"> </v>
      </c>
    </row>
    <row r="292" spans="1:22" ht="12.75" customHeight="1">
      <c r="A292" s="26"/>
      <c r="B292" s="174" t="s">
        <v>16</v>
      </c>
      <c r="C292" s="28">
        <v>0.8</v>
      </c>
      <c r="D292" s="30">
        <v>2</v>
      </c>
      <c r="E292" s="29">
        <v>2</v>
      </c>
      <c r="F292" s="29">
        <f>Max!$B$3*C292</f>
        <v>68</v>
      </c>
      <c r="G292" s="86"/>
      <c r="H292" s="87"/>
      <c r="I292" s="86">
        <f t="shared" si="258"/>
        <v>4</v>
      </c>
      <c r="J292" s="87">
        <f t="shared" si="259"/>
        <v>272</v>
      </c>
      <c r="K292" s="86"/>
      <c r="M292"/>
      <c r="N292"/>
      <c r="O292"/>
      <c r="P292"/>
      <c r="Q292"/>
      <c r="R292" s="176" t="str">
        <f t="shared" si="260"/>
        <v xml:space="preserve"> </v>
      </c>
      <c r="S292" s="176" t="str">
        <f t="shared" si="261"/>
        <v xml:space="preserve"> </v>
      </c>
      <c r="T292" s="176" t="str">
        <f t="shared" si="262"/>
        <v xml:space="preserve"> </v>
      </c>
      <c r="U292" s="176">
        <f t="shared" si="263"/>
        <v>4</v>
      </c>
      <c r="V292" s="176" t="str">
        <f t="shared" si="264"/>
        <v xml:space="preserve"> </v>
      </c>
    </row>
    <row r="293" spans="1:22" ht="12.75" customHeight="1">
      <c r="A293" s="26"/>
      <c r="B293" s="174" t="s">
        <v>16</v>
      </c>
      <c r="C293" s="28">
        <v>0.85</v>
      </c>
      <c r="D293" s="30">
        <v>1</v>
      </c>
      <c r="E293" s="29">
        <v>2</v>
      </c>
      <c r="F293" s="29">
        <f>Max!$B$3*C293</f>
        <v>72.25</v>
      </c>
      <c r="G293" s="86"/>
      <c r="H293" s="87"/>
      <c r="I293" s="86">
        <f t="shared" si="258"/>
        <v>2</v>
      </c>
      <c r="J293" s="87">
        <f t="shared" si="259"/>
        <v>144.5</v>
      </c>
      <c r="K293" s="86"/>
      <c r="M293"/>
      <c r="N293"/>
      <c r="O293"/>
      <c r="P293"/>
      <c r="Q293"/>
      <c r="R293" s="176" t="str">
        <f t="shared" si="260"/>
        <v xml:space="preserve"> </v>
      </c>
      <c r="S293" s="176" t="str">
        <f t="shared" si="261"/>
        <v xml:space="preserve"> </v>
      </c>
      <c r="T293" s="176" t="str">
        <f t="shared" si="262"/>
        <v xml:space="preserve"> </v>
      </c>
      <c r="U293" s="176">
        <f t="shared" si="263"/>
        <v>2</v>
      </c>
      <c r="V293" s="176" t="str">
        <f t="shared" si="264"/>
        <v xml:space="preserve"> </v>
      </c>
    </row>
    <row r="294" spans="1:22" ht="12.75" customHeight="1">
      <c r="A294" s="26"/>
      <c r="B294" s="174" t="s">
        <v>16</v>
      </c>
      <c r="C294" s="28">
        <v>0.8</v>
      </c>
      <c r="D294" s="30">
        <v>2</v>
      </c>
      <c r="E294" s="29">
        <v>1</v>
      </c>
      <c r="F294" s="29">
        <f>Max!$B$3*C294</f>
        <v>68</v>
      </c>
      <c r="G294" s="86"/>
      <c r="H294" s="87"/>
      <c r="I294" s="86">
        <f t="shared" si="258"/>
        <v>2</v>
      </c>
      <c r="J294" s="87">
        <f t="shared" si="259"/>
        <v>136</v>
      </c>
      <c r="K294" s="86"/>
      <c r="M294"/>
      <c r="N294"/>
      <c r="O294"/>
      <c r="P294"/>
      <c r="Q294"/>
      <c r="R294" s="176" t="str">
        <f t="shared" si="260"/>
        <v xml:space="preserve"> </v>
      </c>
      <c r="S294" s="176" t="str">
        <f t="shared" si="261"/>
        <v xml:space="preserve"> </v>
      </c>
      <c r="T294" s="176" t="str">
        <f t="shared" si="262"/>
        <v xml:space="preserve"> </v>
      </c>
      <c r="U294" s="176">
        <f t="shared" si="263"/>
        <v>2</v>
      </c>
      <c r="V294" s="176" t="str">
        <f t="shared" si="264"/>
        <v xml:space="preserve"> </v>
      </c>
    </row>
    <row r="295" spans="1:22" ht="12.75" customHeight="1">
      <c r="A295" s="26"/>
      <c r="B295" s="174" t="s">
        <v>16</v>
      </c>
      <c r="C295" s="28">
        <v>0.75</v>
      </c>
      <c r="D295" s="30">
        <v>3</v>
      </c>
      <c r="E295" s="29">
        <v>1</v>
      </c>
      <c r="F295" s="29">
        <f>Max!$B$3*C295</f>
        <v>63.75</v>
      </c>
      <c r="G295" s="86"/>
      <c r="H295" s="87"/>
      <c r="I295" s="86">
        <f t="shared" si="258"/>
        <v>3</v>
      </c>
      <c r="J295" s="87">
        <f t="shared" si="259"/>
        <v>191.25</v>
      </c>
      <c r="K295" s="86"/>
      <c r="M295"/>
      <c r="N295"/>
      <c r="O295"/>
      <c r="P295"/>
      <c r="Q295"/>
      <c r="R295" s="176" t="str">
        <f t="shared" si="260"/>
        <v xml:space="preserve"> </v>
      </c>
      <c r="S295" s="176" t="str">
        <f t="shared" si="261"/>
        <v xml:space="preserve"> </v>
      </c>
      <c r="T295" s="176">
        <f t="shared" si="262"/>
        <v>3</v>
      </c>
      <c r="U295" s="176" t="str">
        <f t="shared" si="263"/>
        <v xml:space="preserve"> </v>
      </c>
      <c r="V295" s="176" t="str">
        <f t="shared" si="264"/>
        <v xml:space="preserve"> </v>
      </c>
    </row>
    <row r="296" spans="1:22" ht="12.75" customHeight="1">
      <c r="A296" s="26"/>
      <c r="B296" s="174" t="s">
        <v>16</v>
      </c>
      <c r="C296" s="28">
        <v>0.7</v>
      </c>
      <c r="D296" s="30">
        <v>4</v>
      </c>
      <c r="E296" s="29">
        <v>1</v>
      </c>
      <c r="F296" s="29">
        <f>Max!$B$3*C296</f>
        <v>59.499999999999993</v>
      </c>
      <c r="G296" s="86"/>
      <c r="H296" s="87"/>
      <c r="I296" s="86">
        <f t="shared" si="258"/>
        <v>4</v>
      </c>
      <c r="J296" s="87">
        <f t="shared" si="259"/>
        <v>237.99999999999997</v>
      </c>
      <c r="K296" s="86"/>
      <c r="M296"/>
      <c r="N296"/>
      <c r="O296"/>
      <c r="P296"/>
      <c r="Q296"/>
      <c r="R296" s="176" t="str">
        <f t="shared" si="260"/>
        <v xml:space="preserve"> </v>
      </c>
      <c r="S296" s="176" t="str">
        <f t="shared" si="261"/>
        <v xml:space="preserve"> </v>
      </c>
      <c r="T296" s="176">
        <f t="shared" si="262"/>
        <v>4</v>
      </c>
      <c r="U296" s="176" t="str">
        <f t="shared" si="263"/>
        <v xml:space="preserve"> </v>
      </c>
      <c r="V296" s="176" t="str">
        <f t="shared" si="264"/>
        <v xml:space="preserve"> </v>
      </c>
    </row>
    <row r="297" spans="1:22" ht="12.75" customHeight="1">
      <c r="A297" s="26"/>
      <c r="B297" s="174" t="s">
        <v>16</v>
      </c>
      <c r="C297" s="28">
        <v>0.65</v>
      </c>
      <c r="D297" s="30">
        <v>5</v>
      </c>
      <c r="E297" s="29">
        <v>1</v>
      </c>
      <c r="F297" s="29">
        <f>Max!$B$3*C297</f>
        <v>55.25</v>
      </c>
      <c r="G297" s="86"/>
      <c r="H297" s="87"/>
      <c r="I297" s="86">
        <f t="shared" si="258"/>
        <v>5</v>
      </c>
      <c r="J297" s="87">
        <f t="shared" si="259"/>
        <v>276.25</v>
      </c>
      <c r="K297" s="86"/>
      <c r="M297"/>
      <c r="N297"/>
      <c r="O297"/>
      <c r="P297"/>
      <c r="Q297"/>
      <c r="R297" s="176" t="str">
        <f t="shared" si="260"/>
        <v xml:space="preserve"> </v>
      </c>
      <c r="S297" s="176">
        <f t="shared" si="261"/>
        <v>5</v>
      </c>
      <c r="T297" s="176" t="str">
        <f t="shared" si="262"/>
        <v xml:space="preserve"> </v>
      </c>
      <c r="U297" s="176" t="str">
        <f t="shared" si="263"/>
        <v xml:space="preserve"> </v>
      </c>
      <c r="V297" s="176" t="str">
        <f t="shared" si="264"/>
        <v xml:space="preserve"> </v>
      </c>
    </row>
    <row r="298" spans="1:22" ht="12.75" customHeight="1">
      <c r="A298" s="26"/>
      <c r="B298" s="174" t="s">
        <v>16</v>
      </c>
      <c r="C298" s="28">
        <v>0.6</v>
      </c>
      <c r="D298" s="30">
        <v>6</v>
      </c>
      <c r="E298" s="29">
        <v>1</v>
      </c>
      <c r="F298" s="29">
        <f>Max!$B$3*C298</f>
        <v>51</v>
      </c>
      <c r="G298" s="86"/>
      <c r="H298" s="87"/>
      <c r="I298" s="86">
        <f t="shared" si="258"/>
        <v>6</v>
      </c>
      <c r="J298" s="87">
        <f t="shared" si="259"/>
        <v>306</v>
      </c>
      <c r="K298" s="86"/>
      <c r="M298"/>
      <c r="N298"/>
      <c r="O298"/>
      <c r="P298"/>
      <c r="Q298"/>
      <c r="R298" s="176" t="str">
        <f t="shared" si="260"/>
        <v xml:space="preserve"> </v>
      </c>
      <c r="S298" s="176">
        <f t="shared" si="261"/>
        <v>6</v>
      </c>
      <c r="T298" s="176" t="str">
        <f t="shared" si="262"/>
        <v xml:space="preserve"> </v>
      </c>
      <c r="U298" s="176" t="str">
        <f t="shared" si="263"/>
        <v xml:space="preserve"> </v>
      </c>
      <c r="V298" s="176" t="str">
        <f t="shared" si="264"/>
        <v xml:space="preserve"> </v>
      </c>
    </row>
    <row r="299" spans="1:22" ht="12.75" customHeight="1">
      <c r="A299" s="26"/>
      <c r="B299" s="174" t="s">
        <v>16</v>
      </c>
      <c r="C299" s="28">
        <v>0.55000000000000004</v>
      </c>
      <c r="D299" s="30">
        <v>7</v>
      </c>
      <c r="E299" s="29">
        <v>1</v>
      </c>
      <c r="F299" s="29">
        <f>Max!$B$3*C299</f>
        <v>46.750000000000007</v>
      </c>
      <c r="G299" s="86"/>
      <c r="H299" s="87"/>
      <c r="I299" s="86">
        <f t="shared" si="258"/>
        <v>7</v>
      </c>
      <c r="J299" s="87">
        <f t="shared" si="259"/>
        <v>327.25000000000006</v>
      </c>
      <c r="K299" s="86"/>
      <c r="M299"/>
      <c r="N299"/>
      <c r="O299"/>
      <c r="P299"/>
      <c r="Q299"/>
      <c r="R299" s="176">
        <f t="shared" si="260"/>
        <v>7</v>
      </c>
      <c r="S299" s="176" t="str">
        <f t="shared" si="261"/>
        <v xml:space="preserve"> </v>
      </c>
      <c r="T299" s="176" t="str">
        <f t="shared" si="262"/>
        <v xml:space="preserve"> </v>
      </c>
      <c r="U299" s="176" t="str">
        <f t="shared" si="263"/>
        <v xml:space="preserve"> </v>
      </c>
      <c r="V299" s="176" t="str">
        <f t="shared" si="264"/>
        <v xml:space="preserve"> </v>
      </c>
    </row>
    <row r="300" spans="1:22" ht="12.75" customHeight="1">
      <c r="A300" s="26"/>
      <c r="B300" s="174" t="s">
        <v>16</v>
      </c>
      <c r="C300" s="28">
        <v>0.5</v>
      </c>
      <c r="D300" s="30">
        <v>8</v>
      </c>
      <c r="E300" s="29">
        <v>1</v>
      </c>
      <c r="F300" s="29">
        <f>Max!$B$3*C300</f>
        <v>42.5</v>
      </c>
      <c r="G300" s="86"/>
      <c r="H300" s="87"/>
      <c r="I300" s="86">
        <f t="shared" si="258"/>
        <v>8</v>
      </c>
      <c r="J300" s="87">
        <f t="shared" si="259"/>
        <v>340</v>
      </c>
      <c r="K300" s="86"/>
      <c r="M300"/>
      <c r="N300"/>
      <c r="O300"/>
      <c r="P300"/>
      <c r="Q300"/>
      <c r="R300" s="176">
        <f t="shared" si="260"/>
        <v>8</v>
      </c>
      <c r="S300" s="176" t="str">
        <f t="shared" si="261"/>
        <v xml:space="preserve"> </v>
      </c>
      <c r="T300" s="176" t="str">
        <f t="shared" si="262"/>
        <v xml:space="preserve"> </v>
      </c>
      <c r="U300" s="176" t="str">
        <f t="shared" si="263"/>
        <v xml:space="preserve"> </v>
      </c>
      <c r="V300" s="176" t="str">
        <f t="shared" si="264"/>
        <v xml:space="preserve"> </v>
      </c>
    </row>
    <row r="301" spans="1:22" ht="12.75" customHeight="1">
      <c r="A301" s="31">
        <v>3</v>
      </c>
      <c r="B301" s="32" t="s">
        <v>2</v>
      </c>
      <c r="C301" s="33">
        <v>0.5</v>
      </c>
      <c r="D301" s="34">
        <v>4</v>
      </c>
      <c r="E301" s="35">
        <v>1</v>
      </c>
      <c r="F301" s="35">
        <f>Max!$B$2*C301</f>
        <v>100</v>
      </c>
      <c r="G301" s="86">
        <f>D301*E301</f>
        <v>4</v>
      </c>
      <c r="H301" s="87">
        <f>F301*G301</f>
        <v>400</v>
      </c>
      <c r="I301" s="86"/>
      <c r="J301" s="87"/>
      <c r="K301" s="86"/>
      <c r="M301" s="175">
        <f t="shared" ref="M301:M303" si="265">IF(ISNUMBER(SEARCH("squat",$B301)),IF($C301&gt;=0.5,IF($C301&lt;0.6,$D301*$E301," ")," ")," ")</f>
        <v>4</v>
      </c>
      <c r="N301" s="175" t="str">
        <f t="shared" ref="N301:N303" si="266">IF(ISNUMBER(SEARCH("squat",$B301)),IF($C301&gt;=0.6,IF($C301&lt;0.7,$D301*$E301," ")," ")," ")</f>
        <v xml:space="preserve"> </v>
      </c>
      <c r="O301" s="175" t="str">
        <f t="shared" ref="O301:O303" si="267">IF(ISNUMBER(SEARCH("squat",$B301)),IF($C301&gt;=0.7,IF($C301&lt;0.8,$D301*$E301," ")," ")," ")</f>
        <v xml:space="preserve"> </v>
      </c>
      <c r="P301" s="175" t="str">
        <f t="shared" ref="P301:P303" si="268">IF(ISNUMBER(SEARCH("squat",$B301)),IF($C301&gt;=0.8,IF($C301&lt;0.9,$D301*$E301," ")," ")," ")</f>
        <v xml:space="preserve"> </v>
      </c>
      <c r="Q301" s="175" t="str">
        <f t="shared" ref="Q301:Q303" si="269">IF(ISNUMBER(SEARCH("squat",$B301)),IF($C301&gt;=0.9,$D301*$E301," ")," ")</f>
        <v xml:space="preserve"> </v>
      </c>
    </row>
    <row r="302" spans="1:22" ht="12.75" customHeight="1">
      <c r="A302" s="31"/>
      <c r="B302" s="173" t="s">
        <v>2</v>
      </c>
      <c r="C302" s="33">
        <v>0.6</v>
      </c>
      <c r="D302" s="34">
        <v>4</v>
      </c>
      <c r="E302" s="35">
        <v>1</v>
      </c>
      <c r="F302" s="35">
        <f>Max!$B$2*C302</f>
        <v>120</v>
      </c>
      <c r="G302" s="86">
        <f>D302*E302</f>
        <v>4</v>
      </c>
      <c r="H302" s="87">
        <f>F302*G302</f>
        <v>480</v>
      </c>
      <c r="I302" s="86"/>
      <c r="J302" s="87"/>
      <c r="K302" s="86"/>
      <c r="M302" s="175" t="str">
        <f t="shared" si="265"/>
        <v xml:space="preserve"> </v>
      </c>
      <c r="N302" s="175">
        <f t="shared" si="266"/>
        <v>4</v>
      </c>
      <c r="O302" s="175" t="str">
        <f t="shared" si="267"/>
        <v xml:space="preserve"> </v>
      </c>
      <c r="P302" s="175" t="str">
        <f t="shared" si="268"/>
        <v xml:space="preserve"> </v>
      </c>
      <c r="Q302" s="175" t="str">
        <f t="shared" si="269"/>
        <v xml:space="preserve"> </v>
      </c>
    </row>
    <row r="303" spans="1:22" ht="12.75" customHeight="1">
      <c r="A303" s="31"/>
      <c r="B303" s="173" t="s">
        <v>2</v>
      </c>
      <c r="C303" s="33">
        <v>0.7</v>
      </c>
      <c r="D303" s="34">
        <v>4</v>
      </c>
      <c r="E303" s="35">
        <v>4</v>
      </c>
      <c r="F303" s="35">
        <f>Max!$B$2*C303</f>
        <v>140</v>
      </c>
      <c r="G303" s="86">
        <f>D303*E303</f>
        <v>16</v>
      </c>
      <c r="H303" s="87">
        <f>F303*G303</f>
        <v>2240</v>
      </c>
      <c r="I303" s="86"/>
      <c r="J303" s="87"/>
      <c r="K303" s="86"/>
      <c r="M303" s="175" t="str">
        <f t="shared" si="265"/>
        <v xml:space="preserve"> </v>
      </c>
      <c r="N303" s="175" t="str">
        <f t="shared" si="266"/>
        <v xml:space="preserve"> </v>
      </c>
      <c r="O303" s="175">
        <f t="shared" si="267"/>
        <v>16</v>
      </c>
      <c r="P303" s="175" t="str">
        <f t="shared" si="268"/>
        <v xml:space="preserve"> </v>
      </c>
      <c r="Q303" s="175" t="str">
        <f t="shared" si="269"/>
        <v xml:space="preserve"> </v>
      </c>
    </row>
    <row r="304" spans="1:22" ht="12.75" customHeight="1">
      <c r="A304" s="36">
        <v>4</v>
      </c>
      <c r="B304" s="48" t="s">
        <v>87</v>
      </c>
      <c r="C304" s="49"/>
      <c r="D304" s="53">
        <v>6</v>
      </c>
      <c r="E304" s="50">
        <v>5</v>
      </c>
      <c r="F304" s="50"/>
      <c r="G304" s="86"/>
      <c r="H304" s="87"/>
      <c r="I304" s="86"/>
      <c r="J304" s="87"/>
      <c r="K304" s="86"/>
      <c r="M304"/>
      <c r="N304"/>
      <c r="O304"/>
      <c r="P304"/>
      <c r="Q304"/>
    </row>
    <row r="305" spans="1:27" ht="12.75" customHeight="1">
      <c r="A305" s="51">
        <v>5</v>
      </c>
      <c r="B305" s="54" t="s">
        <v>23</v>
      </c>
      <c r="C305" s="37"/>
      <c r="D305" s="38">
        <v>10</v>
      </c>
      <c r="E305" s="39">
        <v>3</v>
      </c>
      <c r="F305" s="39"/>
      <c r="G305" s="86"/>
      <c r="H305" s="87"/>
      <c r="I305" s="86"/>
      <c r="J305" s="87"/>
      <c r="K305" s="86"/>
      <c r="M305"/>
      <c r="N305"/>
      <c r="O305"/>
      <c r="P305"/>
      <c r="Q305"/>
    </row>
    <row r="306" spans="1:27" ht="12.75" customHeight="1">
      <c r="C306" s="25"/>
      <c r="D306" s="16"/>
      <c r="E306" s="16"/>
      <c r="F306" s="16"/>
      <c r="G306" s="86"/>
      <c r="H306" s="87"/>
      <c r="I306" s="86"/>
      <c r="J306" s="87"/>
      <c r="K306" s="86"/>
      <c r="M306"/>
      <c r="N306"/>
      <c r="O306"/>
      <c r="P306"/>
      <c r="Q306"/>
    </row>
    <row r="307" spans="1:27" ht="12.75" customHeight="1">
      <c r="A307" s="11" t="s">
        <v>32</v>
      </c>
      <c r="C307" s="25" t="s">
        <v>12</v>
      </c>
      <c r="D307" s="16" t="s">
        <v>13</v>
      </c>
      <c r="E307" s="16" t="s">
        <v>14</v>
      </c>
      <c r="F307" s="16" t="s">
        <v>15</v>
      </c>
      <c r="G307" s="86"/>
      <c r="H307" s="87"/>
      <c r="I307" s="86"/>
      <c r="J307" s="87"/>
      <c r="K307" s="86"/>
      <c r="M307"/>
      <c r="N307"/>
      <c r="O307"/>
      <c r="P307"/>
      <c r="Q307"/>
    </row>
    <row r="308" spans="1:27" ht="12.75" customHeight="1">
      <c r="A308" s="44">
        <v>1</v>
      </c>
      <c r="B308" s="45" t="s">
        <v>107</v>
      </c>
      <c r="C308" s="46">
        <v>0.5</v>
      </c>
      <c r="D308" s="52">
        <v>3</v>
      </c>
      <c r="E308" s="47">
        <v>1</v>
      </c>
      <c r="F308" s="47">
        <f>Max!$B$4*C308</f>
        <v>80</v>
      </c>
      <c r="G308" s="86"/>
      <c r="H308" s="87"/>
      <c r="I308" s="86"/>
      <c r="J308" s="87"/>
      <c r="K308" s="86">
        <f>D308*E308</f>
        <v>3</v>
      </c>
      <c r="L308" s="84">
        <f>F308*K308</f>
        <v>240</v>
      </c>
      <c r="M308"/>
      <c r="N308"/>
      <c r="O308"/>
      <c r="P308"/>
      <c r="Q308"/>
      <c r="W308" s="177">
        <f t="shared" ref="W308:W316" si="270">IF(ISNUMBER(SEARCH("deadlift",$B308)),IF($C308&gt;=0.5,IF($C308&lt;0.6,$D308*$E308," ")," ")," ")</f>
        <v>3</v>
      </c>
      <c r="X308" s="177" t="str">
        <f t="shared" ref="X308:X316" si="271">IF(ISNUMBER(SEARCH("deadlift",$B308)),IF($C308&gt;=0.6,IF($C308&lt;0.7,$D308*$E308," ")," ")," ")</f>
        <v xml:space="preserve"> </v>
      </c>
      <c r="Y308" s="177" t="str">
        <f t="shared" ref="Y308:Y316" si="272">IF(ISNUMBER(SEARCH("deadlift",$B308)),IF($C308&gt;=0.7,IF($C308&lt;0.8,$D308*$E308," ")," ")," ")</f>
        <v xml:space="preserve"> </v>
      </c>
      <c r="Z308" s="177" t="str">
        <f t="shared" ref="Z308:Z316" si="273">IF(ISNUMBER(SEARCH("deadlift",$B308)),IF($C308&gt;=0.8,IF($C308&lt;0.9,$D308*$E308," ")," ")," ")</f>
        <v xml:space="preserve"> </v>
      </c>
      <c r="AA308" s="177" t="str">
        <f t="shared" ref="AA308:AA316" si="274">IF(ISNUMBER(SEARCH("deadlift",$B308)),IF($C308&gt;=0.9,$D308*$E308," ")," ")</f>
        <v xml:space="preserve"> </v>
      </c>
    </row>
    <row r="309" spans="1:27" ht="12.75" customHeight="1">
      <c r="A309" s="44"/>
      <c r="B309" s="179" t="s">
        <v>107</v>
      </c>
      <c r="C309" s="46">
        <v>0.6</v>
      </c>
      <c r="D309" s="52">
        <v>3</v>
      </c>
      <c r="E309" s="47">
        <v>1</v>
      </c>
      <c r="F309" s="47">
        <f>Max!$B$4*C309</f>
        <v>96</v>
      </c>
      <c r="G309" s="86"/>
      <c r="H309" s="87"/>
      <c r="I309" s="86"/>
      <c r="J309" s="87"/>
      <c r="K309" s="86">
        <f>D309*E309</f>
        <v>3</v>
      </c>
      <c r="L309" s="84">
        <f>F309*K309</f>
        <v>288</v>
      </c>
      <c r="M309"/>
      <c r="N309"/>
      <c r="O309"/>
      <c r="P309"/>
      <c r="Q309"/>
      <c r="W309" s="177" t="str">
        <f t="shared" si="270"/>
        <v xml:space="preserve"> </v>
      </c>
      <c r="X309" s="177">
        <f t="shared" si="271"/>
        <v>3</v>
      </c>
      <c r="Y309" s="177" t="str">
        <f t="shared" si="272"/>
        <v xml:space="preserve"> </v>
      </c>
      <c r="Z309" s="177" t="str">
        <f t="shared" si="273"/>
        <v xml:space="preserve"> </v>
      </c>
      <c r="AA309" s="177" t="str">
        <f t="shared" si="274"/>
        <v xml:space="preserve"> </v>
      </c>
    </row>
    <row r="310" spans="1:27" ht="12.75" customHeight="1">
      <c r="A310" s="44"/>
      <c r="B310" s="179" t="s">
        <v>107</v>
      </c>
      <c r="C310" s="46">
        <v>0.7</v>
      </c>
      <c r="D310" s="52">
        <v>3</v>
      </c>
      <c r="E310" s="47">
        <v>1</v>
      </c>
      <c r="F310" s="47">
        <f>Max!$B$4*C310</f>
        <v>112</v>
      </c>
      <c r="G310" s="86"/>
      <c r="H310" s="87"/>
      <c r="I310" s="86"/>
      <c r="J310" s="87"/>
      <c r="K310" s="86">
        <f>D310*E310</f>
        <v>3</v>
      </c>
      <c r="L310" s="84">
        <f>F310*K310</f>
        <v>336</v>
      </c>
      <c r="M310"/>
      <c r="N310"/>
      <c r="O310"/>
      <c r="P310"/>
      <c r="Q310"/>
      <c r="W310" s="177" t="str">
        <f t="shared" si="270"/>
        <v xml:space="preserve"> </v>
      </c>
      <c r="X310" s="177" t="str">
        <f t="shared" si="271"/>
        <v xml:space="preserve"> </v>
      </c>
      <c r="Y310" s="177">
        <f t="shared" si="272"/>
        <v>3</v>
      </c>
      <c r="Z310" s="177" t="str">
        <f t="shared" si="273"/>
        <v xml:space="preserve"> </v>
      </c>
      <c r="AA310" s="177" t="str">
        <f t="shared" si="274"/>
        <v xml:space="preserve"> </v>
      </c>
    </row>
    <row r="311" spans="1:27" ht="12.75" customHeight="1">
      <c r="A311" s="44"/>
      <c r="B311" s="179" t="s">
        <v>107</v>
      </c>
      <c r="C311" s="46">
        <v>0.75</v>
      </c>
      <c r="D311" s="52">
        <v>2</v>
      </c>
      <c r="E311" s="47">
        <v>4</v>
      </c>
      <c r="F311" s="47">
        <f>Max!$B$4*C311</f>
        <v>120</v>
      </c>
      <c r="G311" s="86"/>
      <c r="H311" s="87"/>
      <c r="I311" s="86"/>
      <c r="J311" s="87"/>
      <c r="K311" s="86">
        <f>D311*E311</f>
        <v>8</v>
      </c>
      <c r="L311" s="84">
        <f>F311*K311</f>
        <v>960</v>
      </c>
      <c r="M311"/>
      <c r="N311"/>
      <c r="O311"/>
      <c r="P311"/>
      <c r="Q311"/>
      <c r="W311" s="177" t="str">
        <f t="shared" si="270"/>
        <v xml:space="preserve"> </v>
      </c>
      <c r="X311" s="177" t="str">
        <f t="shared" si="271"/>
        <v xml:space="preserve"> </v>
      </c>
      <c r="Y311" s="177">
        <f t="shared" si="272"/>
        <v>8</v>
      </c>
      <c r="Z311" s="177" t="str">
        <f t="shared" si="273"/>
        <v xml:space="preserve"> </v>
      </c>
      <c r="AA311" s="177" t="str">
        <f t="shared" si="274"/>
        <v xml:space="preserve"> </v>
      </c>
    </row>
    <row r="312" spans="1:27" ht="12.75" customHeight="1">
      <c r="A312" s="51">
        <v>2</v>
      </c>
      <c r="B312" s="54" t="s">
        <v>108</v>
      </c>
      <c r="C312" s="37"/>
      <c r="D312" s="38">
        <v>6</v>
      </c>
      <c r="E312" s="39">
        <v>5</v>
      </c>
      <c r="F312" s="39"/>
      <c r="G312" s="86"/>
      <c r="H312" s="87"/>
      <c r="I312" s="86"/>
      <c r="J312" s="87"/>
      <c r="K312" s="86"/>
      <c r="M312"/>
      <c r="N312"/>
      <c r="O312"/>
      <c r="P312"/>
      <c r="Q312"/>
    </row>
    <row r="313" spans="1:27" ht="12.75" customHeight="1">
      <c r="A313" s="44">
        <v>3</v>
      </c>
      <c r="B313" s="45" t="s">
        <v>109</v>
      </c>
      <c r="C313" s="46">
        <v>0.5</v>
      </c>
      <c r="D313" s="52">
        <v>4</v>
      </c>
      <c r="E313" s="47">
        <v>1</v>
      </c>
      <c r="F313" s="47">
        <f>Max!$B$4*C313</f>
        <v>80</v>
      </c>
      <c r="G313" s="86"/>
      <c r="H313" s="87"/>
      <c r="I313" s="86"/>
      <c r="J313" s="87"/>
      <c r="K313" s="86">
        <f>D313*E313</f>
        <v>4</v>
      </c>
      <c r="L313" s="84">
        <f>F313*K313</f>
        <v>320</v>
      </c>
      <c r="M313"/>
      <c r="N313"/>
      <c r="O313"/>
      <c r="P313"/>
      <c r="Q313"/>
      <c r="W313" s="177">
        <f t="shared" si="270"/>
        <v>4</v>
      </c>
      <c r="X313" s="177" t="str">
        <f t="shared" si="271"/>
        <v xml:space="preserve"> </v>
      </c>
      <c r="Y313" s="177" t="str">
        <f t="shared" si="272"/>
        <v xml:space="preserve"> </v>
      </c>
      <c r="Z313" s="177" t="str">
        <f t="shared" si="273"/>
        <v xml:space="preserve"> </v>
      </c>
      <c r="AA313" s="177" t="str">
        <f t="shared" si="274"/>
        <v xml:space="preserve"> </v>
      </c>
    </row>
    <row r="314" spans="1:27" ht="12.75" customHeight="1">
      <c r="A314" s="44"/>
      <c r="B314" s="179" t="s">
        <v>109</v>
      </c>
      <c r="C314" s="46">
        <v>0.6</v>
      </c>
      <c r="D314" s="52">
        <v>4</v>
      </c>
      <c r="E314" s="47">
        <v>1</v>
      </c>
      <c r="F314" s="47">
        <f>Max!$B$4*C314</f>
        <v>96</v>
      </c>
      <c r="G314" s="86"/>
      <c r="H314" s="87"/>
      <c r="I314" s="86"/>
      <c r="J314" s="87"/>
      <c r="K314" s="86">
        <f>D314*E314</f>
        <v>4</v>
      </c>
      <c r="L314" s="84">
        <f>F314*K314</f>
        <v>384</v>
      </c>
      <c r="M314"/>
      <c r="N314"/>
      <c r="O314"/>
      <c r="P314"/>
      <c r="Q314"/>
      <c r="W314" s="177" t="str">
        <f t="shared" si="270"/>
        <v xml:space="preserve"> </v>
      </c>
      <c r="X314" s="177">
        <f t="shared" si="271"/>
        <v>4</v>
      </c>
      <c r="Y314" s="177" t="str">
        <f t="shared" si="272"/>
        <v xml:space="preserve"> </v>
      </c>
      <c r="Z314" s="177" t="str">
        <f t="shared" si="273"/>
        <v xml:space="preserve"> </v>
      </c>
      <c r="AA314" s="177" t="str">
        <f t="shared" si="274"/>
        <v xml:space="preserve"> </v>
      </c>
    </row>
    <row r="315" spans="1:27" ht="12.75" customHeight="1">
      <c r="A315" s="44"/>
      <c r="B315" s="179" t="s">
        <v>109</v>
      </c>
      <c r="C315" s="46">
        <v>0.7</v>
      </c>
      <c r="D315" s="52">
        <v>4</v>
      </c>
      <c r="E315" s="47">
        <v>1</v>
      </c>
      <c r="F315" s="47">
        <f>Max!$B$4*C315</f>
        <v>112</v>
      </c>
      <c r="G315" s="86"/>
      <c r="H315" s="87"/>
      <c r="I315" s="86"/>
      <c r="J315" s="87"/>
      <c r="K315" s="86">
        <f>D315*E315</f>
        <v>4</v>
      </c>
      <c r="L315" s="84">
        <f>F315*K315</f>
        <v>448</v>
      </c>
      <c r="M315"/>
      <c r="N315"/>
      <c r="O315"/>
      <c r="P315"/>
      <c r="Q315"/>
      <c r="W315" s="177" t="str">
        <f t="shared" si="270"/>
        <v xml:space="preserve"> </v>
      </c>
      <c r="X315" s="177" t="str">
        <f t="shared" si="271"/>
        <v xml:space="preserve"> </v>
      </c>
      <c r="Y315" s="177">
        <f t="shared" si="272"/>
        <v>4</v>
      </c>
      <c r="Z315" s="177" t="str">
        <f t="shared" si="273"/>
        <v xml:space="preserve"> </v>
      </c>
      <c r="AA315" s="177" t="str">
        <f t="shared" si="274"/>
        <v xml:space="preserve"> </v>
      </c>
    </row>
    <row r="316" spans="1:27" ht="12.75" customHeight="1">
      <c r="A316" s="44"/>
      <c r="B316" s="179" t="s">
        <v>109</v>
      </c>
      <c r="C316" s="46">
        <v>0.75</v>
      </c>
      <c r="D316" s="52">
        <v>4</v>
      </c>
      <c r="E316" s="47">
        <v>4</v>
      </c>
      <c r="F316" s="47">
        <f>Max!$B$4*C316</f>
        <v>120</v>
      </c>
      <c r="G316" s="86"/>
      <c r="H316" s="87"/>
      <c r="I316" s="86"/>
      <c r="J316" s="87"/>
      <c r="K316" s="86">
        <f>D316*E316</f>
        <v>16</v>
      </c>
      <c r="L316" s="84">
        <f>F316*K316</f>
        <v>1920</v>
      </c>
      <c r="M316"/>
      <c r="N316"/>
      <c r="O316"/>
      <c r="P316"/>
      <c r="Q316"/>
      <c r="W316" s="177" t="str">
        <f t="shared" si="270"/>
        <v xml:space="preserve"> </v>
      </c>
      <c r="X316" s="177" t="str">
        <f t="shared" si="271"/>
        <v xml:space="preserve"> </v>
      </c>
      <c r="Y316" s="177">
        <f t="shared" si="272"/>
        <v>16</v>
      </c>
      <c r="Z316" s="177" t="str">
        <f t="shared" si="273"/>
        <v xml:space="preserve"> </v>
      </c>
      <c r="AA316" s="177" t="str">
        <f t="shared" si="274"/>
        <v xml:space="preserve"> </v>
      </c>
    </row>
    <row r="317" spans="1:27" ht="12.75" customHeight="1">
      <c r="A317" s="51">
        <v>4</v>
      </c>
      <c r="B317" s="54" t="s">
        <v>89</v>
      </c>
      <c r="C317" s="37"/>
      <c r="D317" s="38">
        <v>6</v>
      </c>
      <c r="E317" s="39">
        <v>5</v>
      </c>
      <c r="F317" s="39"/>
      <c r="G317" s="86"/>
      <c r="H317" s="87"/>
      <c r="I317" s="86"/>
      <c r="J317" s="87"/>
      <c r="K317" s="86"/>
      <c r="M317"/>
      <c r="N317"/>
      <c r="O317"/>
      <c r="P317"/>
      <c r="Q317"/>
    </row>
    <row r="318" spans="1:27" ht="12.75" customHeight="1">
      <c r="A318" s="51">
        <v>5</v>
      </c>
      <c r="B318" s="54" t="s">
        <v>69</v>
      </c>
      <c r="C318" s="37"/>
      <c r="D318" s="38">
        <v>8</v>
      </c>
      <c r="E318" s="39">
        <v>4</v>
      </c>
      <c r="F318" s="39"/>
      <c r="G318" s="86"/>
      <c r="H318" s="87"/>
      <c r="I318" s="86"/>
      <c r="J318" s="87"/>
      <c r="K318" s="86"/>
      <c r="M318"/>
      <c r="N318"/>
      <c r="O318"/>
      <c r="P318"/>
      <c r="Q318"/>
    </row>
    <row r="319" spans="1:27" s="96" customFormat="1" ht="12.75" customHeight="1">
      <c r="B319" s="97"/>
      <c r="C319" s="98"/>
      <c r="D319" s="99"/>
      <c r="E319" s="99"/>
      <c r="F319" s="99"/>
      <c r="G319" s="100">
        <f t="shared" ref="G319:AA319" si="275">SUM(G250:G318)</f>
        <v>91</v>
      </c>
      <c r="H319" s="101">
        <f t="shared" si="275"/>
        <v>12040</v>
      </c>
      <c r="I319" s="100">
        <f t="shared" si="275"/>
        <v>129</v>
      </c>
      <c r="J319" s="101">
        <f t="shared" si="275"/>
        <v>7182.5</v>
      </c>
      <c r="K319" s="100">
        <f t="shared" si="275"/>
        <v>90</v>
      </c>
      <c r="L319" s="104">
        <f t="shared" si="275"/>
        <v>9960</v>
      </c>
      <c r="M319">
        <f t="shared" si="275"/>
        <v>14</v>
      </c>
      <c r="N319">
        <f t="shared" si="275"/>
        <v>13</v>
      </c>
      <c r="O319">
        <f t="shared" si="275"/>
        <v>64</v>
      </c>
      <c r="P319">
        <f t="shared" si="275"/>
        <v>0</v>
      </c>
      <c r="Q319">
        <f t="shared" si="275"/>
        <v>0</v>
      </c>
      <c r="R319">
        <f t="shared" si="275"/>
        <v>35</v>
      </c>
      <c r="S319">
        <f t="shared" si="275"/>
        <v>28</v>
      </c>
      <c r="T319">
        <f t="shared" si="275"/>
        <v>36</v>
      </c>
      <c r="U319">
        <f t="shared" si="275"/>
        <v>30</v>
      </c>
      <c r="V319">
        <f t="shared" si="275"/>
        <v>0</v>
      </c>
      <c r="W319" s="102">
        <f t="shared" si="275"/>
        <v>14</v>
      </c>
      <c r="X319" s="102">
        <f t="shared" si="275"/>
        <v>14</v>
      </c>
      <c r="Y319" s="102">
        <f t="shared" si="275"/>
        <v>50</v>
      </c>
      <c r="Z319" s="102">
        <f t="shared" si="275"/>
        <v>12</v>
      </c>
      <c r="AA319" s="102">
        <f t="shared" si="275"/>
        <v>0</v>
      </c>
    </row>
    <row r="320" spans="1:27" ht="12.75" customHeight="1">
      <c r="A320" s="11" t="s">
        <v>37</v>
      </c>
      <c r="B320" s="11"/>
      <c r="C320" s="24"/>
      <c r="D320" s="17"/>
      <c r="E320" s="17"/>
      <c r="F320" s="17"/>
      <c r="G320" s="86"/>
      <c r="H320" s="87"/>
      <c r="I320" s="86"/>
      <c r="J320" s="87"/>
      <c r="K320" s="86"/>
      <c r="M320"/>
      <c r="N320"/>
      <c r="O320"/>
      <c r="P320"/>
      <c r="Q320"/>
    </row>
    <row r="321" spans="1:27" ht="12.75" customHeight="1">
      <c r="A321" s="11" t="s">
        <v>11</v>
      </c>
      <c r="C321" s="25" t="s">
        <v>12</v>
      </c>
      <c r="D321" s="16" t="s">
        <v>13</v>
      </c>
      <c r="E321" s="16" t="s">
        <v>14</v>
      </c>
      <c r="F321" s="16" t="s">
        <v>15</v>
      </c>
      <c r="G321" s="86"/>
      <c r="H321" s="87"/>
      <c r="I321" s="86"/>
      <c r="J321" s="87"/>
      <c r="K321" s="86"/>
      <c r="M321"/>
      <c r="N321"/>
      <c r="O321"/>
      <c r="P321"/>
      <c r="Q321"/>
    </row>
    <row r="322" spans="1:27" ht="12.75" customHeight="1">
      <c r="A322" s="31">
        <v>1</v>
      </c>
      <c r="B322" s="32" t="s">
        <v>2</v>
      </c>
      <c r="C322" s="33">
        <v>0.5</v>
      </c>
      <c r="D322" s="34">
        <v>5</v>
      </c>
      <c r="E322" s="35">
        <v>1</v>
      </c>
      <c r="F322" s="35">
        <f>Max!$B$2*C322</f>
        <v>100</v>
      </c>
      <c r="G322" s="86">
        <f t="shared" ref="G322:G325" si="276">D322*E322</f>
        <v>5</v>
      </c>
      <c r="H322" s="87">
        <f t="shared" ref="H322:H325" si="277">F322*G322</f>
        <v>500</v>
      </c>
      <c r="I322" s="86"/>
      <c r="J322" s="87"/>
      <c r="K322" s="86"/>
      <c r="M322" s="175">
        <f t="shared" ref="M322:M325" si="278">IF(ISNUMBER(SEARCH("squat",$B322)),IF($C322&gt;=0.5,IF($C322&lt;0.6,$D322*$E322," ")," ")," ")</f>
        <v>5</v>
      </c>
      <c r="N322" s="175" t="str">
        <f t="shared" ref="N322:N325" si="279">IF(ISNUMBER(SEARCH("squat",$B322)),IF($C322&gt;=0.6,IF($C322&lt;0.7,$D322*$E322," ")," ")," ")</f>
        <v xml:space="preserve"> </v>
      </c>
      <c r="O322" s="175" t="str">
        <f t="shared" ref="O322:O325" si="280">IF(ISNUMBER(SEARCH("squat",$B322)),IF($C322&gt;=0.7,IF($C322&lt;0.8,$D322*$E322," ")," ")," ")</f>
        <v xml:space="preserve"> </v>
      </c>
      <c r="P322" s="175" t="str">
        <f t="shared" ref="P322:P325" si="281">IF(ISNUMBER(SEARCH("squat",$B322)),IF($C322&gt;=0.8,IF($C322&lt;0.9,$D322*$E322," ")," ")," ")</f>
        <v xml:space="preserve"> </v>
      </c>
      <c r="Q322" s="175" t="str">
        <f t="shared" ref="Q322:Q325" si="282">IF(ISNUMBER(SEARCH("squat",$B322)),IF($C322&gt;=0.9,$D322*$E322," ")," ")</f>
        <v xml:space="preserve"> </v>
      </c>
    </row>
    <row r="323" spans="1:27" ht="12.75" customHeight="1">
      <c r="A323" s="31"/>
      <c r="B323" s="173" t="s">
        <v>2</v>
      </c>
      <c r="C323" s="33">
        <v>0.6</v>
      </c>
      <c r="D323" s="34">
        <v>4</v>
      </c>
      <c r="E323" s="35">
        <v>1</v>
      </c>
      <c r="F323" s="35">
        <f>Max!$B$2*C323</f>
        <v>120</v>
      </c>
      <c r="G323" s="86">
        <f t="shared" si="276"/>
        <v>4</v>
      </c>
      <c r="H323" s="87">
        <f t="shared" si="277"/>
        <v>480</v>
      </c>
      <c r="I323" s="86"/>
      <c r="J323" s="87"/>
      <c r="K323" s="86"/>
      <c r="M323" s="175" t="str">
        <f t="shared" si="278"/>
        <v xml:space="preserve"> </v>
      </c>
      <c r="N323" s="175">
        <f t="shared" si="279"/>
        <v>4</v>
      </c>
      <c r="O323" s="175" t="str">
        <f t="shared" si="280"/>
        <v xml:space="preserve"> </v>
      </c>
      <c r="P323" s="175" t="str">
        <f t="shared" si="281"/>
        <v xml:space="preserve"> </v>
      </c>
      <c r="Q323" s="175" t="str">
        <f t="shared" si="282"/>
        <v xml:space="preserve"> </v>
      </c>
    </row>
    <row r="324" spans="1:27" ht="12.75" customHeight="1">
      <c r="A324" s="31"/>
      <c r="B324" s="173" t="s">
        <v>2</v>
      </c>
      <c r="C324" s="33">
        <v>0.7</v>
      </c>
      <c r="D324" s="34">
        <v>3</v>
      </c>
      <c r="E324" s="35">
        <v>1</v>
      </c>
      <c r="F324" s="35">
        <f>Max!$B$2*C324</f>
        <v>140</v>
      </c>
      <c r="G324" s="86">
        <f t="shared" si="276"/>
        <v>3</v>
      </c>
      <c r="H324" s="87">
        <f t="shared" si="277"/>
        <v>420</v>
      </c>
      <c r="I324" s="86"/>
      <c r="J324" s="87"/>
      <c r="K324" s="86"/>
      <c r="M324" s="175" t="str">
        <f t="shared" si="278"/>
        <v xml:space="preserve"> </v>
      </c>
      <c r="N324" s="175" t="str">
        <f t="shared" si="279"/>
        <v xml:space="preserve"> </v>
      </c>
      <c r="O324" s="175">
        <f t="shared" si="280"/>
        <v>3</v>
      </c>
      <c r="P324" s="175" t="str">
        <f t="shared" si="281"/>
        <v xml:space="preserve"> </v>
      </c>
      <c r="Q324" s="175" t="str">
        <f t="shared" si="282"/>
        <v xml:space="preserve"> </v>
      </c>
    </row>
    <row r="325" spans="1:27" ht="12.75" customHeight="1">
      <c r="A325" s="31"/>
      <c r="B325" s="173" t="s">
        <v>2</v>
      </c>
      <c r="C325" s="33">
        <v>0.8</v>
      </c>
      <c r="D325" s="34">
        <v>2</v>
      </c>
      <c r="E325" s="35">
        <v>5</v>
      </c>
      <c r="F325" s="35">
        <f>Max!$B$2*C325</f>
        <v>160</v>
      </c>
      <c r="G325" s="86">
        <f t="shared" si="276"/>
        <v>10</v>
      </c>
      <c r="H325" s="87">
        <f t="shared" si="277"/>
        <v>1600</v>
      </c>
      <c r="I325" s="86"/>
      <c r="J325" s="87"/>
      <c r="K325" s="86"/>
      <c r="M325" s="175" t="str">
        <f t="shared" si="278"/>
        <v xml:space="preserve"> </v>
      </c>
      <c r="N325" s="175" t="str">
        <f t="shared" si="279"/>
        <v xml:space="preserve"> </v>
      </c>
      <c r="O325" s="175" t="str">
        <f t="shared" si="280"/>
        <v xml:space="preserve"> </v>
      </c>
      <c r="P325" s="175">
        <f t="shared" si="281"/>
        <v>10</v>
      </c>
      <c r="Q325" s="175" t="str">
        <f t="shared" si="282"/>
        <v xml:space="preserve"> </v>
      </c>
    </row>
    <row r="326" spans="1:27" ht="12.75" customHeight="1">
      <c r="A326" s="26">
        <v>2</v>
      </c>
      <c r="B326" s="27" t="s">
        <v>16</v>
      </c>
      <c r="C326" s="28">
        <v>0.5</v>
      </c>
      <c r="D326" s="30">
        <v>5</v>
      </c>
      <c r="E326" s="29">
        <v>1</v>
      </c>
      <c r="F326" s="29">
        <f>Max!$B$3*C326</f>
        <v>42.5</v>
      </c>
      <c r="G326" s="86"/>
      <c r="H326" s="87"/>
      <c r="I326" s="86">
        <f t="shared" ref="I326:I329" si="283">D326*E326</f>
        <v>5</v>
      </c>
      <c r="J326" s="87">
        <f t="shared" ref="J326:J329" si="284">F326*I326</f>
        <v>212.5</v>
      </c>
      <c r="K326" s="86"/>
      <c r="M326"/>
      <c r="N326"/>
      <c r="O326"/>
      <c r="P326"/>
      <c r="Q326"/>
      <c r="R326" s="176">
        <f t="shared" ref="R326:R329" si="285">IF(ISNUMBER(SEARCH("bench",$B326)),IF($C326&gt;=0.5,IF($C326&lt;0.6,$D326*$E326," ")," ")," ")</f>
        <v>5</v>
      </c>
      <c r="S326" s="176" t="str">
        <f t="shared" ref="S326:S329" si="286">IF(ISNUMBER(SEARCH("bench",$B326)),IF($C326&gt;=0.6,IF($C326&lt;0.7,$D326*$E326," ")," ")," ")</f>
        <v xml:space="preserve"> </v>
      </c>
      <c r="T326" s="176" t="str">
        <f t="shared" ref="T326:T329" si="287">IF(ISNUMBER(SEARCH("bench",$B326)),IF($C326&gt;=0.7,IF($C326&lt;0.8,$D326*$E326," ")," ")," ")</f>
        <v xml:space="preserve"> </v>
      </c>
      <c r="U326" s="176" t="str">
        <f t="shared" ref="U326:U329" si="288">IF(ISNUMBER(SEARCH("bench",$B326)),IF($C326&gt;=0.8,IF($C326&lt;0.9,$D326*$E326," ")," ")," ")</f>
        <v xml:space="preserve"> </v>
      </c>
      <c r="V326" s="176" t="str">
        <f t="shared" ref="V326:V329" si="289">IF(ISNUMBER(SEARCH("bench",$B326)),IF($C326&gt;=0.9,$D326*$E326," ")," ")</f>
        <v xml:space="preserve"> </v>
      </c>
    </row>
    <row r="327" spans="1:27" ht="12.75" customHeight="1">
      <c r="A327" s="26"/>
      <c r="B327" s="174" t="s">
        <v>16</v>
      </c>
      <c r="C327" s="28">
        <v>0.6</v>
      </c>
      <c r="D327" s="30">
        <v>4</v>
      </c>
      <c r="E327" s="29">
        <v>1</v>
      </c>
      <c r="F327" s="29">
        <f>Max!$B$3*C327</f>
        <v>51</v>
      </c>
      <c r="G327" s="86"/>
      <c r="H327" s="87"/>
      <c r="I327" s="86">
        <f t="shared" si="283"/>
        <v>4</v>
      </c>
      <c r="J327" s="87">
        <f t="shared" si="284"/>
        <v>204</v>
      </c>
      <c r="K327" s="86"/>
      <c r="M327"/>
      <c r="N327"/>
      <c r="O327"/>
      <c r="P327"/>
      <c r="Q327"/>
      <c r="R327" s="176" t="str">
        <f t="shared" si="285"/>
        <v xml:space="preserve"> </v>
      </c>
      <c r="S327" s="176">
        <f t="shared" si="286"/>
        <v>4</v>
      </c>
      <c r="T327" s="176" t="str">
        <f t="shared" si="287"/>
        <v xml:space="preserve"> </v>
      </c>
      <c r="U327" s="176" t="str">
        <f t="shared" si="288"/>
        <v xml:space="preserve"> </v>
      </c>
      <c r="V327" s="176" t="str">
        <f t="shared" si="289"/>
        <v xml:space="preserve"> </v>
      </c>
    </row>
    <row r="328" spans="1:27" ht="12.75" customHeight="1">
      <c r="A328" s="26"/>
      <c r="B328" s="174" t="s">
        <v>16</v>
      </c>
      <c r="C328" s="28">
        <v>0.7</v>
      </c>
      <c r="D328" s="30">
        <v>3</v>
      </c>
      <c r="E328" s="29">
        <v>1</v>
      </c>
      <c r="F328" s="29">
        <f>Max!$B$3*C328</f>
        <v>59.499999999999993</v>
      </c>
      <c r="G328" s="86"/>
      <c r="H328" s="87"/>
      <c r="I328" s="86">
        <f t="shared" si="283"/>
        <v>3</v>
      </c>
      <c r="J328" s="87">
        <f t="shared" si="284"/>
        <v>178.49999999999997</v>
      </c>
      <c r="K328" s="86"/>
      <c r="M328"/>
      <c r="N328"/>
      <c r="O328"/>
      <c r="P328"/>
      <c r="Q328"/>
      <c r="R328" s="176" t="str">
        <f t="shared" si="285"/>
        <v xml:space="preserve"> </v>
      </c>
      <c r="S328" s="176" t="str">
        <f t="shared" si="286"/>
        <v xml:space="preserve"> </v>
      </c>
      <c r="T328" s="176">
        <f t="shared" si="287"/>
        <v>3</v>
      </c>
      <c r="U328" s="176" t="str">
        <f t="shared" si="288"/>
        <v xml:space="preserve"> </v>
      </c>
      <c r="V328" s="176" t="str">
        <f t="shared" si="289"/>
        <v xml:space="preserve"> </v>
      </c>
    </row>
    <row r="329" spans="1:27" ht="12.75" customHeight="1">
      <c r="A329" s="26"/>
      <c r="B329" s="174" t="s">
        <v>16</v>
      </c>
      <c r="C329" s="28">
        <v>0.8</v>
      </c>
      <c r="D329" s="30">
        <v>2</v>
      </c>
      <c r="E329" s="29">
        <v>5</v>
      </c>
      <c r="F329" s="29">
        <f>Max!$B$3*C329</f>
        <v>68</v>
      </c>
      <c r="G329" s="86"/>
      <c r="H329" s="87"/>
      <c r="I329" s="86">
        <f t="shared" si="283"/>
        <v>10</v>
      </c>
      <c r="J329" s="87">
        <f t="shared" si="284"/>
        <v>680</v>
      </c>
      <c r="K329" s="86"/>
      <c r="M329"/>
      <c r="N329"/>
      <c r="O329"/>
      <c r="P329"/>
      <c r="Q329"/>
      <c r="R329" s="176" t="str">
        <f t="shared" si="285"/>
        <v xml:space="preserve"> </v>
      </c>
      <c r="S329" s="176" t="str">
        <f t="shared" si="286"/>
        <v xml:space="preserve"> </v>
      </c>
      <c r="T329" s="176" t="str">
        <f t="shared" si="287"/>
        <v xml:space="preserve"> </v>
      </c>
      <c r="U329" s="176">
        <f t="shared" si="288"/>
        <v>10</v>
      </c>
      <c r="V329" s="176" t="str">
        <f t="shared" si="289"/>
        <v xml:space="preserve"> </v>
      </c>
    </row>
    <row r="330" spans="1:27" ht="12.75" customHeight="1">
      <c r="A330" s="36">
        <v>3</v>
      </c>
      <c r="B330" s="48" t="s">
        <v>87</v>
      </c>
      <c r="C330" s="49"/>
      <c r="D330" s="53">
        <v>6</v>
      </c>
      <c r="E330" s="50">
        <v>5</v>
      </c>
      <c r="F330" s="50"/>
      <c r="G330" s="86"/>
      <c r="H330" s="87"/>
      <c r="I330" s="86"/>
      <c r="J330" s="87"/>
      <c r="K330" s="86"/>
      <c r="M330"/>
      <c r="N330"/>
      <c r="O330"/>
      <c r="P330"/>
      <c r="Q330"/>
    </row>
    <row r="331" spans="1:27" ht="12.75" customHeight="1">
      <c r="A331" s="40">
        <v>4</v>
      </c>
      <c r="B331" s="41" t="s">
        <v>69</v>
      </c>
      <c r="C331" s="42"/>
      <c r="D331" s="55">
        <v>8</v>
      </c>
      <c r="E331" s="43">
        <v>4</v>
      </c>
      <c r="F331" s="43"/>
      <c r="G331" s="86"/>
      <c r="H331" s="87"/>
      <c r="I331" s="86"/>
      <c r="J331" s="87"/>
      <c r="K331" s="86"/>
      <c r="M331"/>
      <c r="N331"/>
      <c r="O331"/>
      <c r="P331"/>
      <c r="Q331"/>
    </row>
    <row r="332" spans="1:27" ht="12.75" customHeight="1">
      <c r="C332" s="24"/>
      <c r="D332" s="17"/>
      <c r="E332" s="17"/>
      <c r="F332" s="17"/>
      <c r="G332" s="86"/>
      <c r="H332" s="87"/>
      <c r="I332" s="86"/>
      <c r="J332" s="87"/>
      <c r="K332" s="86"/>
      <c r="M332"/>
      <c r="N332"/>
      <c r="O332"/>
      <c r="P332"/>
      <c r="Q332"/>
    </row>
    <row r="333" spans="1:27" ht="12.75" customHeight="1">
      <c r="A333" s="11" t="s">
        <v>17</v>
      </c>
      <c r="C333" s="25" t="s">
        <v>12</v>
      </c>
      <c r="D333" s="16" t="s">
        <v>13</v>
      </c>
      <c r="E333" s="16" t="s">
        <v>14</v>
      </c>
      <c r="F333" s="16" t="s">
        <v>15</v>
      </c>
      <c r="G333" s="86"/>
      <c r="H333" s="87"/>
      <c r="I333" s="86"/>
      <c r="J333" s="87"/>
      <c r="K333" s="86"/>
      <c r="M333"/>
      <c r="N333"/>
      <c r="O333"/>
      <c r="P333"/>
      <c r="Q333"/>
    </row>
    <row r="334" spans="1:27" ht="12.75" customHeight="1">
      <c r="A334" s="44">
        <v>1</v>
      </c>
      <c r="B334" s="45" t="s">
        <v>98</v>
      </c>
      <c r="C334" s="46">
        <v>0.5</v>
      </c>
      <c r="D334" s="52">
        <v>4</v>
      </c>
      <c r="E334" s="47">
        <v>1</v>
      </c>
      <c r="F334" s="47">
        <f>Max!$B$4*C334</f>
        <v>80</v>
      </c>
      <c r="G334" s="86"/>
      <c r="H334" s="87"/>
      <c r="I334" s="86"/>
      <c r="J334" s="87"/>
      <c r="K334" s="86">
        <f>D334*E334</f>
        <v>4</v>
      </c>
      <c r="L334" s="84">
        <f>F334*K334</f>
        <v>320</v>
      </c>
      <c r="M334"/>
      <c r="N334"/>
      <c r="O334"/>
      <c r="P334"/>
      <c r="Q334"/>
      <c r="W334" s="177">
        <f t="shared" ref="W334:W336" si="290">IF(ISNUMBER(SEARCH("deadlift",$B334)),IF($C334&gt;=0.5,IF($C334&lt;0.6,$D334*$E334," ")," ")," ")</f>
        <v>4</v>
      </c>
      <c r="X334" s="177" t="str">
        <f t="shared" ref="X334:X336" si="291">IF(ISNUMBER(SEARCH("deadlift",$B334)),IF($C334&gt;=0.6,IF($C334&lt;0.7,$D334*$E334," ")," ")," ")</f>
        <v xml:space="preserve"> </v>
      </c>
      <c r="Y334" s="177" t="str">
        <f t="shared" ref="Y334:Y336" si="292">IF(ISNUMBER(SEARCH("deadlift",$B334)),IF($C334&gt;=0.7,IF($C334&lt;0.8,$D334*$E334," ")," ")," ")</f>
        <v xml:space="preserve"> </v>
      </c>
      <c r="Z334" s="177" t="str">
        <f t="shared" ref="Z334:Z336" si="293">IF(ISNUMBER(SEARCH("deadlift",$B334)),IF($C334&gt;=0.8,IF($C334&lt;0.9,$D334*$E334," ")," ")," ")</f>
        <v xml:space="preserve"> </v>
      </c>
      <c r="AA334" s="177" t="str">
        <f t="shared" ref="AA334:AA336" si="294">IF(ISNUMBER(SEARCH("deadlift",$B334)),IF($C334&gt;=0.9,$D334*$E334," ")," ")</f>
        <v xml:space="preserve"> </v>
      </c>
    </row>
    <row r="335" spans="1:27" ht="12.75" customHeight="1">
      <c r="A335" s="44"/>
      <c r="B335" s="179" t="s">
        <v>98</v>
      </c>
      <c r="C335" s="46">
        <v>0.6</v>
      </c>
      <c r="D335" s="52">
        <v>4</v>
      </c>
      <c r="E335" s="47">
        <v>1</v>
      </c>
      <c r="F335" s="47">
        <f>Max!$B$4*C335</f>
        <v>96</v>
      </c>
      <c r="G335" s="86"/>
      <c r="H335" s="87"/>
      <c r="I335" s="86"/>
      <c r="J335" s="87"/>
      <c r="K335" s="86">
        <f>D335*E335</f>
        <v>4</v>
      </c>
      <c r="L335" s="84">
        <f>F335*K335</f>
        <v>384</v>
      </c>
      <c r="M335"/>
      <c r="N335"/>
      <c r="O335"/>
      <c r="P335"/>
      <c r="Q335"/>
      <c r="W335" s="177" t="str">
        <f t="shared" si="290"/>
        <v xml:space="preserve"> </v>
      </c>
      <c r="X335" s="177">
        <f t="shared" si="291"/>
        <v>4</v>
      </c>
      <c r="Y335" s="177" t="str">
        <f t="shared" si="292"/>
        <v xml:space="preserve"> </v>
      </c>
      <c r="Z335" s="177" t="str">
        <f t="shared" si="293"/>
        <v xml:space="preserve"> </v>
      </c>
      <c r="AA335" s="177" t="str">
        <f t="shared" si="294"/>
        <v xml:space="preserve"> </v>
      </c>
    </row>
    <row r="336" spans="1:27" ht="12.75" customHeight="1">
      <c r="A336" s="44"/>
      <c r="B336" s="179" t="s">
        <v>98</v>
      </c>
      <c r="C336" s="46">
        <v>0.65</v>
      </c>
      <c r="D336" s="52">
        <v>3</v>
      </c>
      <c r="E336" s="47">
        <v>2</v>
      </c>
      <c r="F336" s="47">
        <f>Max!$B$4*C336</f>
        <v>104</v>
      </c>
      <c r="G336" s="86"/>
      <c r="H336" s="87"/>
      <c r="I336" s="86"/>
      <c r="J336" s="87"/>
      <c r="K336" s="86">
        <f>D336*E336</f>
        <v>6</v>
      </c>
      <c r="L336" s="84">
        <f>F336*K336</f>
        <v>624</v>
      </c>
      <c r="M336"/>
      <c r="N336"/>
      <c r="O336"/>
      <c r="P336"/>
      <c r="Q336"/>
      <c r="W336" s="177" t="str">
        <f t="shared" si="290"/>
        <v xml:space="preserve"> </v>
      </c>
      <c r="X336" s="177">
        <f t="shared" si="291"/>
        <v>6</v>
      </c>
      <c r="Y336" s="177" t="str">
        <f t="shared" si="292"/>
        <v xml:space="preserve"> </v>
      </c>
      <c r="Z336" s="177" t="str">
        <f t="shared" si="293"/>
        <v xml:space="preserve"> </v>
      </c>
      <c r="AA336" s="177" t="str">
        <f t="shared" si="294"/>
        <v xml:space="preserve"> </v>
      </c>
    </row>
    <row r="337" spans="1:27" ht="12.75" customHeight="1">
      <c r="A337" s="26">
        <v>2</v>
      </c>
      <c r="B337" s="27" t="s">
        <v>16</v>
      </c>
      <c r="C337" s="28">
        <v>0.5</v>
      </c>
      <c r="D337" s="30">
        <v>5</v>
      </c>
      <c r="E337" s="29">
        <v>1</v>
      </c>
      <c r="F337" s="29">
        <f>Max!$B$3*C337</f>
        <v>42.5</v>
      </c>
      <c r="G337" s="86"/>
      <c r="H337" s="87"/>
      <c r="I337" s="86">
        <f t="shared" ref="I337:I345" si="295">D337*E337</f>
        <v>5</v>
      </c>
      <c r="J337" s="87">
        <f t="shared" ref="J337:J345" si="296">F337*I337</f>
        <v>212.5</v>
      </c>
      <c r="K337" s="86"/>
      <c r="M337"/>
      <c r="N337"/>
      <c r="O337"/>
      <c r="P337"/>
      <c r="Q337"/>
      <c r="R337" s="176">
        <f t="shared" ref="R337:R345" si="297">IF(ISNUMBER(SEARCH("bench",$B337)),IF($C337&gt;=0.5,IF($C337&lt;0.6,$D337*$E337," ")," ")," ")</f>
        <v>5</v>
      </c>
      <c r="S337" s="176" t="str">
        <f t="shared" ref="S337:S345" si="298">IF(ISNUMBER(SEARCH("bench",$B337)),IF($C337&gt;=0.6,IF($C337&lt;0.7,$D337*$E337," ")," ")," ")</f>
        <v xml:space="preserve"> </v>
      </c>
      <c r="T337" s="176" t="str">
        <f t="shared" ref="T337:T345" si="299">IF(ISNUMBER(SEARCH("bench",$B337)),IF($C337&gt;=0.7,IF($C337&lt;0.8,$D337*$E337," ")," ")," ")</f>
        <v xml:space="preserve"> </v>
      </c>
      <c r="U337" s="176" t="str">
        <f t="shared" ref="U337:U345" si="300">IF(ISNUMBER(SEARCH("bench",$B337)),IF($C337&gt;=0.8,IF($C337&lt;0.9,$D337*$E337," ")," ")," ")</f>
        <v xml:space="preserve"> </v>
      </c>
      <c r="V337" s="176" t="str">
        <f t="shared" ref="V337:V345" si="301">IF(ISNUMBER(SEARCH("bench",$B337)),IF($C337&gt;=0.9,$D337*$E337," ")," ")</f>
        <v xml:space="preserve"> </v>
      </c>
    </row>
    <row r="338" spans="1:27" ht="12.75" customHeight="1">
      <c r="A338" s="26"/>
      <c r="B338" s="174" t="s">
        <v>16</v>
      </c>
      <c r="C338" s="28">
        <v>0.6</v>
      </c>
      <c r="D338" s="30">
        <v>5</v>
      </c>
      <c r="E338" s="29">
        <v>1</v>
      </c>
      <c r="F338" s="29">
        <f>Max!$B$3*C338</f>
        <v>51</v>
      </c>
      <c r="G338" s="86"/>
      <c r="H338" s="87"/>
      <c r="I338" s="86">
        <f t="shared" si="295"/>
        <v>5</v>
      </c>
      <c r="J338" s="87">
        <f t="shared" si="296"/>
        <v>255</v>
      </c>
      <c r="K338" s="86"/>
      <c r="M338"/>
      <c r="N338"/>
      <c r="O338"/>
      <c r="P338"/>
      <c r="Q338"/>
      <c r="R338" s="176" t="str">
        <f t="shared" si="297"/>
        <v xml:space="preserve"> </v>
      </c>
      <c r="S338" s="176">
        <f t="shared" si="298"/>
        <v>5</v>
      </c>
      <c r="T338" s="176" t="str">
        <f t="shared" si="299"/>
        <v xml:space="preserve"> </v>
      </c>
      <c r="U338" s="176" t="str">
        <f t="shared" si="300"/>
        <v xml:space="preserve"> </v>
      </c>
      <c r="V338" s="176" t="str">
        <f t="shared" si="301"/>
        <v xml:space="preserve"> </v>
      </c>
    </row>
    <row r="339" spans="1:27" ht="12.75" customHeight="1">
      <c r="A339" s="26"/>
      <c r="B339" s="174" t="s">
        <v>16</v>
      </c>
      <c r="C339" s="28">
        <v>0.7</v>
      </c>
      <c r="D339" s="30">
        <v>3</v>
      </c>
      <c r="E339" s="29">
        <v>1</v>
      </c>
      <c r="F339" s="29">
        <f>Max!$B$3*C339</f>
        <v>59.499999999999993</v>
      </c>
      <c r="G339" s="86"/>
      <c r="H339" s="87"/>
      <c r="I339" s="86">
        <f t="shared" si="295"/>
        <v>3</v>
      </c>
      <c r="J339" s="87">
        <f t="shared" si="296"/>
        <v>178.49999999999997</v>
      </c>
      <c r="K339" s="86"/>
      <c r="M339"/>
      <c r="N339"/>
      <c r="O339"/>
      <c r="P339"/>
      <c r="Q339"/>
      <c r="R339" s="176" t="str">
        <f t="shared" si="297"/>
        <v xml:space="preserve"> </v>
      </c>
      <c r="S339" s="176" t="str">
        <f t="shared" si="298"/>
        <v xml:space="preserve"> </v>
      </c>
      <c r="T339" s="176">
        <f t="shared" si="299"/>
        <v>3</v>
      </c>
      <c r="U339" s="176" t="str">
        <f t="shared" si="300"/>
        <v xml:space="preserve"> </v>
      </c>
      <c r="V339" s="176" t="str">
        <f t="shared" si="301"/>
        <v xml:space="preserve"> </v>
      </c>
    </row>
    <row r="340" spans="1:27" ht="12.75" customHeight="1">
      <c r="A340" s="26"/>
      <c r="B340" s="174" t="s">
        <v>16</v>
      </c>
      <c r="C340" s="28">
        <v>0.7</v>
      </c>
      <c r="D340" s="30">
        <v>6</v>
      </c>
      <c r="E340" s="29">
        <v>1</v>
      </c>
      <c r="F340" s="29">
        <f>Max!$B$3*C340</f>
        <v>59.499999999999993</v>
      </c>
      <c r="G340" s="86"/>
      <c r="H340" s="87"/>
      <c r="I340" s="86">
        <f t="shared" si="295"/>
        <v>6</v>
      </c>
      <c r="J340" s="87">
        <f t="shared" si="296"/>
        <v>356.99999999999994</v>
      </c>
      <c r="K340" s="86"/>
      <c r="M340"/>
      <c r="N340"/>
      <c r="O340"/>
      <c r="P340"/>
      <c r="Q340"/>
      <c r="R340" s="176" t="str">
        <f t="shared" si="297"/>
        <v xml:space="preserve"> </v>
      </c>
      <c r="S340" s="176" t="str">
        <f t="shared" si="298"/>
        <v xml:space="preserve"> </v>
      </c>
      <c r="T340" s="176">
        <f t="shared" si="299"/>
        <v>6</v>
      </c>
      <c r="U340" s="176" t="str">
        <f t="shared" si="300"/>
        <v xml:space="preserve"> </v>
      </c>
      <c r="V340" s="176" t="str">
        <f t="shared" si="301"/>
        <v xml:space="preserve"> </v>
      </c>
    </row>
    <row r="341" spans="1:27" ht="12.75" customHeight="1">
      <c r="A341" s="26"/>
      <c r="B341" s="174" t="s">
        <v>16</v>
      </c>
      <c r="C341" s="28">
        <v>0.7</v>
      </c>
      <c r="D341" s="30">
        <v>4</v>
      </c>
      <c r="E341" s="29">
        <v>1</v>
      </c>
      <c r="F341" s="29">
        <f>Max!$B$3*C341</f>
        <v>59.499999999999993</v>
      </c>
      <c r="G341" s="86"/>
      <c r="H341" s="87"/>
      <c r="I341" s="86">
        <f t="shared" si="295"/>
        <v>4</v>
      </c>
      <c r="J341" s="87">
        <f t="shared" si="296"/>
        <v>237.99999999999997</v>
      </c>
      <c r="K341" s="86"/>
      <c r="M341"/>
      <c r="N341"/>
      <c r="O341"/>
      <c r="P341"/>
      <c r="Q341"/>
      <c r="R341" s="176" t="str">
        <f t="shared" si="297"/>
        <v xml:space="preserve"> </v>
      </c>
      <c r="S341" s="176" t="str">
        <f t="shared" si="298"/>
        <v xml:space="preserve"> </v>
      </c>
      <c r="T341" s="176">
        <f t="shared" si="299"/>
        <v>4</v>
      </c>
      <c r="U341" s="176" t="str">
        <f t="shared" si="300"/>
        <v xml:space="preserve"> </v>
      </c>
      <c r="V341" s="176" t="str">
        <f t="shared" si="301"/>
        <v xml:space="preserve"> </v>
      </c>
    </row>
    <row r="342" spans="1:27" ht="12.75" customHeight="1">
      <c r="A342" s="26"/>
      <c r="B342" s="174" t="s">
        <v>16</v>
      </c>
      <c r="C342" s="28">
        <v>0.7</v>
      </c>
      <c r="D342" s="30">
        <v>7</v>
      </c>
      <c r="E342" s="29">
        <v>1</v>
      </c>
      <c r="F342" s="29">
        <f>Max!$B$3*C342</f>
        <v>59.499999999999993</v>
      </c>
      <c r="G342" s="86"/>
      <c r="H342" s="87"/>
      <c r="I342" s="86">
        <f t="shared" si="295"/>
        <v>7</v>
      </c>
      <c r="J342" s="87">
        <f t="shared" si="296"/>
        <v>416.49999999999994</v>
      </c>
      <c r="K342" s="86"/>
      <c r="M342"/>
      <c r="N342"/>
      <c r="O342"/>
      <c r="P342"/>
      <c r="Q342"/>
      <c r="R342" s="176" t="str">
        <f t="shared" si="297"/>
        <v xml:space="preserve"> </v>
      </c>
      <c r="S342" s="176" t="str">
        <f t="shared" si="298"/>
        <v xml:space="preserve"> </v>
      </c>
      <c r="T342" s="176">
        <f t="shared" si="299"/>
        <v>7</v>
      </c>
      <c r="U342" s="176" t="str">
        <f t="shared" si="300"/>
        <v xml:space="preserve"> </v>
      </c>
      <c r="V342" s="176" t="str">
        <f t="shared" si="301"/>
        <v xml:space="preserve"> </v>
      </c>
    </row>
    <row r="343" spans="1:27" ht="12.75" customHeight="1">
      <c r="A343" s="26"/>
      <c r="B343" s="174" t="s">
        <v>16</v>
      </c>
      <c r="C343" s="28">
        <v>0.7</v>
      </c>
      <c r="D343" s="30">
        <v>2</v>
      </c>
      <c r="E343" s="29">
        <v>1</v>
      </c>
      <c r="F343" s="29">
        <f>Max!$B$3*C343</f>
        <v>59.499999999999993</v>
      </c>
      <c r="G343" s="86"/>
      <c r="H343" s="87"/>
      <c r="I343" s="86">
        <f t="shared" si="295"/>
        <v>2</v>
      </c>
      <c r="J343" s="87">
        <f t="shared" si="296"/>
        <v>118.99999999999999</v>
      </c>
      <c r="K343" s="86"/>
      <c r="M343"/>
      <c r="N343"/>
      <c r="O343"/>
      <c r="P343"/>
      <c r="Q343"/>
      <c r="R343" s="176" t="str">
        <f t="shared" si="297"/>
        <v xml:space="preserve"> </v>
      </c>
      <c r="S343" s="176" t="str">
        <f t="shared" si="298"/>
        <v xml:space="preserve"> </v>
      </c>
      <c r="T343" s="176">
        <f t="shared" si="299"/>
        <v>2</v>
      </c>
      <c r="U343" s="176" t="str">
        <f t="shared" si="300"/>
        <v xml:space="preserve"> </v>
      </c>
      <c r="V343" s="176" t="str">
        <f t="shared" si="301"/>
        <v xml:space="preserve"> </v>
      </c>
    </row>
    <row r="344" spans="1:27" ht="12.75" customHeight="1">
      <c r="A344" s="26"/>
      <c r="B344" s="174" t="s">
        <v>16</v>
      </c>
      <c r="C344" s="28">
        <v>0.7</v>
      </c>
      <c r="D344" s="30">
        <v>8</v>
      </c>
      <c r="E344" s="29">
        <v>1</v>
      </c>
      <c r="F344" s="29">
        <f>Max!$B$3*C344</f>
        <v>59.499999999999993</v>
      </c>
      <c r="G344" s="86"/>
      <c r="H344" s="87"/>
      <c r="I344" s="86">
        <f t="shared" si="295"/>
        <v>8</v>
      </c>
      <c r="J344" s="87">
        <f t="shared" si="296"/>
        <v>475.99999999999994</v>
      </c>
      <c r="K344" s="86"/>
      <c r="M344"/>
      <c r="N344"/>
      <c r="O344"/>
      <c r="P344"/>
      <c r="Q344"/>
      <c r="R344" s="176" t="str">
        <f t="shared" si="297"/>
        <v xml:space="preserve"> </v>
      </c>
      <c r="S344" s="176" t="str">
        <f t="shared" si="298"/>
        <v xml:space="preserve"> </v>
      </c>
      <c r="T344" s="176">
        <f t="shared" si="299"/>
        <v>8</v>
      </c>
      <c r="U344" s="176" t="str">
        <f t="shared" si="300"/>
        <v xml:space="preserve"> </v>
      </c>
      <c r="V344" s="176" t="str">
        <f t="shared" si="301"/>
        <v xml:space="preserve"> </v>
      </c>
    </row>
    <row r="345" spans="1:27" ht="12.75" customHeight="1">
      <c r="A345" s="26"/>
      <c r="B345" s="174" t="s">
        <v>16</v>
      </c>
      <c r="C345" s="28">
        <v>0.7</v>
      </c>
      <c r="D345" s="30">
        <v>5</v>
      </c>
      <c r="E345" s="29">
        <v>1</v>
      </c>
      <c r="F345" s="29">
        <f>Max!$B$3*C345</f>
        <v>59.499999999999993</v>
      </c>
      <c r="G345" s="86"/>
      <c r="H345" s="87"/>
      <c r="I345" s="86">
        <f t="shared" si="295"/>
        <v>5</v>
      </c>
      <c r="J345" s="87">
        <f t="shared" si="296"/>
        <v>297.49999999999994</v>
      </c>
      <c r="K345" s="86"/>
      <c r="M345"/>
      <c r="N345"/>
      <c r="O345"/>
      <c r="P345"/>
      <c r="Q345"/>
      <c r="R345" s="176" t="str">
        <f t="shared" si="297"/>
        <v xml:space="preserve"> </v>
      </c>
      <c r="S345" s="176" t="str">
        <f t="shared" si="298"/>
        <v xml:space="preserve"> </v>
      </c>
      <c r="T345" s="176">
        <f t="shared" si="299"/>
        <v>5</v>
      </c>
      <c r="U345" s="176" t="str">
        <f t="shared" si="300"/>
        <v xml:space="preserve"> </v>
      </c>
      <c r="V345" s="176" t="str">
        <f t="shared" si="301"/>
        <v xml:space="preserve"> </v>
      </c>
    </row>
    <row r="346" spans="1:27" ht="12.75" customHeight="1">
      <c r="A346" s="44">
        <v>3</v>
      </c>
      <c r="B346" s="45" t="s">
        <v>4</v>
      </c>
      <c r="C346" s="46">
        <v>0.5</v>
      </c>
      <c r="D346" s="52">
        <v>3</v>
      </c>
      <c r="E346" s="47">
        <v>1</v>
      </c>
      <c r="F346" s="47">
        <f>Max!$B$4*C346</f>
        <v>80</v>
      </c>
      <c r="G346" s="86"/>
      <c r="H346" s="87"/>
      <c r="I346" s="86"/>
      <c r="J346" s="87"/>
      <c r="K346" s="86">
        <f>D346*E346</f>
        <v>3</v>
      </c>
      <c r="L346" s="84">
        <f>F346*K346</f>
        <v>240</v>
      </c>
      <c r="M346"/>
      <c r="N346"/>
      <c r="O346"/>
      <c r="P346"/>
      <c r="Q346"/>
      <c r="W346" s="177">
        <f t="shared" ref="W346:W349" si="302">IF(ISNUMBER(SEARCH("deadlift",$B346)),IF($C346&gt;=0.5,IF($C346&lt;0.6,$D346*$E346," ")," ")," ")</f>
        <v>3</v>
      </c>
      <c r="X346" s="177" t="str">
        <f t="shared" ref="X346:X349" si="303">IF(ISNUMBER(SEARCH("deadlift",$B346)),IF($C346&gt;=0.6,IF($C346&lt;0.7,$D346*$E346," ")," ")," ")</f>
        <v xml:space="preserve"> </v>
      </c>
      <c r="Y346" s="177" t="str">
        <f t="shared" ref="Y346:Y349" si="304">IF(ISNUMBER(SEARCH("deadlift",$B346)),IF($C346&gt;=0.7,IF($C346&lt;0.8,$D346*$E346," ")," ")," ")</f>
        <v xml:space="preserve"> </v>
      </c>
      <c r="Z346" s="177" t="str">
        <f t="shared" ref="Z346:Z349" si="305">IF(ISNUMBER(SEARCH("deadlift",$B346)),IF($C346&gt;=0.8,IF($C346&lt;0.9,$D346*$E346," ")," ")," ")</f>
        <v xml:space="preserve"> </v>
      </c>
      <c r="AA346" s="177" t="str">
        <f t="shared" ref="AA346:AA349" si="306">IF(ISNUMBER(SEARCH("deadlift",$B346)),IF($C346&gt;=0.9,$D346*$E346," ")," ")</f>
        <v xml:space="preserve"> </v>
      </c>
    </row>
    <row r="347" spans="1:27" ht="12.75" customHeight="1">
      <c r="A347" s="44"/>
      <c r="B347" s="179" t="s">
        <v>4</v>
      </c>
      <c r="C347" s="46">
        <v>0.6</v>
      </c>
      <c r="D347" s="52">
        <v>3</v>
      </c>
      <c r="E347" s="47">
        <v>1</v>
      </c>
      <c r="F347" s="47">
        <f>Max!$B$4*C347</f>
        <v>96</v>
      </c>
      <c r="G347" s="86"/>
      <c r="H347" s="87"/>
      <c r="I347" s="86"/>
      <c r="J347" s="87"/>
      <c r="K347" s="86">
        <f>D347*E347</f>
        <v>3</v>
      </c>
      <c r="L347" s="84">
        <f>F347*K347</f>
        <v>288</v>
      </c>
      <c r="M347"/>
      <c r="N347"/>
      <c r="O347"/>
      <c r="P347"/>
      <c r="Q347"/>
      <c r="W347" s="177" t="str">
        <f t="shared" si="302"/>
        <v xml:space="preserve"> </v>
      </c>
      <c r="X347" s="177">
        <f t="shared" si="303"/>
        <v>3</v>
      </c>
      <c r="Y347" s="177" t="str">
        <f t="shared" si="304"/>
        <v xml:space="preserve"> </v>
      </c>
      <c r="Z347" s="177" t="str">
        <f t="shared" si="305"/>
        <v xml:space="preserve"> </v>
      </c>
      <c r="AA347" s="177" t="str">
        <f t="shared" si="306"/>
        <v xml:space="preserve"> </v>
      </c>
    </row>
    <row r="348" spans="1:27" ht="12.75" customHeight="1">
      <c r="A348" s="44"/>
      <c r="B348" s="179" t="s">
        <v>4</v>
      </c>
      <c r="C348" s="46">
        <v>0.7</v>
      </c>
      <c r="D348" s="52">
        <v>3</v>
      </c>
      <c r="E348" s="47">
        <v>1</v>
      </c>
      <c r="F348" s="47">
        <f>Max!$B$4*C348</f>
        <v>112</v>
      </c>
      <c r="G348" s="86"/>
      <c r="H348" s="87"/>
      <c r="I348" s="86"/>
      <c r="J348" s="87"/>
      <c r="K348" s="86">
        <f>D348*E348</f>
        <v>3</v>
      </c>
      <c r="L348" s="84">
        <f>F348*K348</f>
        <v>336</v>
      </c>
      <c r="M348"/>
      <c r="N348"/>
      <c r="O348"/>
      <c r="P348"/>
      <c r="Q348"/>
      <c r="W348" s="177" t="str">
        <f t="shared" si="302"/>
        <v xml:space="preserve"> </v>
      </c>
      <c r="X348" s="177" t="str">
        <f t="shared" si="303"/>
        <v xml:space="preserve"> </v>
      </c>
      <c r="Y348" s="177">
        <f t="shared" si="304"/>
        <v>3</v>
      </c>
      <c r="Z348" s="177" t="str">
        <f t="shared" si="305"/>
        <v xml:space="preserve"> </v>
      </c>
      <c r="AA348" s="177" t="str">
        <f t="shared" si="306"/>
        <v xml:space="preserve"> </v>
      </c>
    </row>
    <row r="349" spans="1:27" ht="12.75" customHeight="1">
      <c r="A349" s="44"/>
      <c r="B349" s="179" t="s">
        <v>4</v>
      </c>
      <c r="C349" s="46">
        <v>0.8</v>
      </c>
      <c r="D349" s="52">
        <v>2</v>
      </c>
      <c r="E349" s="47">
        <v>5</v>
      </c>
      <c r="F349" s="47">
        <f>Max!$B$4*C349</f>
        <v>128</v>
      </c>
      <c r="G349" s="86"/>
      <c r="H349" s="87"/>
      <c r="I349" s="86"/>
      <c r="J349" s="87"/>
      <c r="K349" s="86">
        <f>D349*E349</f>
        <v>10</v>
      </c>
      <c r="L349" s="84">
        <f>F349*K349</f>
        <v>1280</v>
      </c>
      <c r="M349"/>
      <c r="N349"/>
      <c r="O349"/>
      <c r="P349"/>
      <c r="Q349"/>
      <c r="W349" s="177" t="str">
        <f t="shared" si="302"/>
        <v xml:space="preserve"> </v>
      </c>
      <c r="X349" s="177" t="str">
        <f t="shared" si="303"/>
        <v xml:space="preserve"> </v>
      </c>
      <c r="Y349" s="177" t="str">
        <f t="shared" si="304"/>
        <v xml:space="preserve"> </v>
      </c>
      <c r="Z349" s="177">
        <f t="shared" si="305"/>
        <v>10</v>
      </c>
      <c r="AA349" s="177" t="str">
        <f t="shared" si="306"/>
        <v xml:space="preserve"> </v>
      </c>
    </row>
    <row r="350" spans="1:27" ht="12.75" customHeight="1">
      <c r="A350" s="51">
        <v>4</v>
      </c>
      <c r="B350" s="54" t="s">
        <v>74</v>
      </c>
      <c r="C350" s="37"/>
      <c r="D350" s="39">
        <v>6</v>
      </c>
      <c r="E350" s="39">
        <v>5</v>
      </c>
      <c r="F350" s="39"/>
      <c r="G350" s="86"/>
      <c r="H350" s="87"/>
      <c r="I350" s="86"/>
      <c r="J350" s="87"/>
      <c r="K350" s="86"/>
      <c r="M350"/>
      <c r="N350"/>
      <c r="O350"/>
      <c r="P350"/>
      <c r="Q350"/>
    </row>
    <row r="351" spans="1:27" ht="12.75" customHeight="1">
      <c r="A351" s="51">
        <v>5</v>
      </c>
      <c r="B351" s="54" t="s">
        <v>89</v>
      </c>
      <c r="C351" s="37"/>
      <c r="D351" s="38">
        <v>8</v>
      </c>
      <c r="E351" s="39">
        <v>4</v>
      </c>
      <c r="F351" s="39"/>
      <c r="G351" s="86"/>
      <c r="H351" s="87"/>
      <c r="I351" s="86"/>
      <c r="J351" s="87"/>
      <c r="K351" s="86"/>
      <c r="M351"/>
      <c r="N351"/>
      <c r="O351"/>
      <c r="P351"/>
      <c r="Q351"/>
    </row>
    <row r="352" spans="1:27" ht="12.75" customHeight="1">
      <c r="C352" s="24"/>
      <c r="D352" s="17"/>
      <c r="E352" s="17"/>
      <c r="F352" s="17"/>
      <c r="G352" s="86"/>
      <c r="H352" s="87"/>
      <c r="I352" s="86"/>
      <c r="J352" s="87"/>
      <c r="K352" s="86"/>
      <c r="M352"/>
      <c r="N352"/>
      <c r="O352"/>
      <c r="P352"/>
      <c r="Q352"/>
    </row>
    <row r="353" spans="1:22" ht="12.75" customHeight="1">
      <c r="A353" s="11" t="s">
        <v>18</v>
      </c>
      <c r="C353" s="25" t="s">
        <v>12</v>
      </c>
      <c r="D353" s="16" t="s">
        <v>13</v>
      </c>
      <c r="E353" s="16" t="s">
        <v>14</v>
      </c>
      <c r="F353" s="16" t="s">
        <v>15</v>
      </c>
      <c r="G353" s="86"/>
      <c r="H353" s="87"/>
      <c r="I353" s="86"/>
      <c r="J353" s="87"/>
      <c r="K353" s="86"/>
      <c r="M353"/>
      <c r="N353"/>
      <c r="O353"/>
      <c r="P353"/>
      <c r="Q353"/>
    </row>
    <row r="354" spans="1:22" ht="12.75" customHeight="1">
      <c r="A354" s="31">
        <v>1</v>
      </c>
      <c r="B354" s="32" t="s">
        <v>2</v>
      </c>
      <c r="C354" s="33">
        <v>0.5</v>
      </c>
      <c r="D354" s="34">
        <v>5</v>
      </c>
      <c r="E354" s="35">
        <v>1</v>
      </c>
      <c r="F354" s="35">
        <f>Max!$B$2*C354</f>
        <v>100</v>
      </c>
      <c r="G354" s="86">
        <f>D354*E354</f>
        <v>5</v>
      </c>
      <c r="H354" s="87">
        <f>F354*G354</f>
        <v>500</v>
      </c>
      <c r="I354" s="86"/>
      <c r="J354" s="87"/>
      <c r="K354" s="86"/>
      <c r="M354" s="175">
        <f t="shared" ref="M354:M357" si="307">IF(ISNUMBER(SEARCH("squat",$B354)),IF($C354&gt;=0.5,IF($C354&lt;0.6,$D354*$E354," ")," ")," ")</f>
        <v>5</v>
      </c>
      <c r="N354" s="175" t="str">
        <f t="shared" ref="N354:N357" si="308">IF(ISNUMBER(SEARCH("squat",$B354)),IF($C354&gt;=0.6,IF($C354&lt;0.7,$D354*$E354," ")," ")," ")</f>
        <v xml:space="preserve"> </v>
      </c>
      <c r="O354" s="175" t="str">
        <f t="shared" ref="O354:O357" si="309">IF(ISNUMBER(SEARCH("squat",$B354)),IF($C354&gt;=0.7,IF($C354&lt;0.8,$D354*$E354," ")," ")," ")</f>
        <v xml:space="preserve"> </v>
      </c>
      <c r="P354" s="175" t="str">
        <f t="shared" ref="P354:P357" si="310">IF(ISNUMBER(SEARCH("squat",$B354)),IF($C354&gt;=0.8,IF($C354&lt;0.9,$D354*$E354," ")," ")," ")</f>
        <v xml:space="preserve"> </v>
      </c>
      <c r="Q354" s="175" t="str">
        <f t="shared" ref="Q354:Q357" si="311">IF(ISNUMBER(SEARCH("squat",$B354)),IF($C354&gt;=0.9,$D354*$E354," ")," ")</f>
        <v xml:space="preserve"> </v>
      </c>
    </row>
    <row r="355" spans="1:22" ht="12.75" customHeight="1">
      <c r="A355" s="31"/>
      <c r="B355" s="173" t="s">
        <v>2</v>
      </c>
      <c r="C355" s="33">
        <v>0.6</v>
      </c>
      <c r="D355" s="34">
        <v>4</v>
      </c>
      <c r="E355" s="35">
        <v>1</v>
      </c>
      <c r="F355" s="35">
        <f>Max!$B$2*C355</f>
        <v>120</v>
      </c>
      <c r="G355" s="86">
        <f>D355*E355</f>
        <v>4</v>
      </c>
      <c r="H355" s="87">
        <f>F355*G355</f>
        <v>480</v>
      </c>
      <c r="I355" s="86"/>
      <c r="J355" s="87"/>
      <c r="K355" s="86"/>
      <c r="M355" s="175" t="str">
        <f t="shared" si="307"/>
        <v xml:space="preserve"> </v>
      </c>
      <c r="N355" s="175">
        <f t="shared" si="308"/>
        <v>4</v>
      </c>
      <c r="O355" s="175" t="str">
        <f t="shared" si="309"/>
        <v xml:space="preserve"> </v>
      </c>
      <c r="P355" s="175" t="str">
        <f t="shared" si="310"/>
        <v xml:space="preserve"> </v>
      </c>
      <c r="Q355" s="175" t="str">
        <f t="shared" si="311"/>
        <v xml:space="preserve"> </v>
      </c>
    </row>
    <row r="356" spans="1:22" ht="12.75" customHeight="1">
      <c r="A356" s="31"/>
      <c r="B356" s="173" t="s">
        <v>2</v>
      </c>
      <c r="C356" s="33">
        <v>0.7</v>
      </c>
      <c r="D356" s="34">
        <v>3</v>
      </c>
      <c r="E356" s="35">
        <v>1</v>
      </c>
      <c r="F356" s="35">
        <f>Max!$B$2*C356</f>
        <v>140</v>
      </c>
      <c r="G356" s="86">
        <f>D356*E356</f>
        <v>3</v>
      </c>
      <c r="H356" s="87">
        <f>F356*G356</f>
        <v>420</v>
      </c>
      <c r="I356" s="86"/>
      <c r="J356" s="87"/>
      <c r="K356" s="86"/>
      <c r="M356" s="175" t="str">
        <f t="shared" si="307"/>
        <v xml:space="preserve"> </v>
      </c>
      <c r="N356" s="175" t="str">
        <f t="shared" si="308"/>
        <v xml:space="preserve"> </v>
      </c>
      <c r="O356" s="175">
        <f t="shared" si="309"/>
        <v>3</v>
      </c>
      <c r="P356" s="175" t="str">
        <f t="shared" si="310"/>
        <v xml:space="preserve"> </v>
      </c>
      <c r="Q356" s="175" t="str">
        <f t="shared" si="311"/>
        <v xml:space="preserve"> </v>
      </c>
    </row>
    <row r="357" spans="1:22" ht="12.75" customHeight="1">
      <c r="A357" s="31"/>
      <c r="B357" s="173" t="s">
        <v>2</v>
      </c>
      <c r="C357" s="33">
        <v>0.8</v>
      </c>
      <c r="D357" s="34">
        <v>2</v>
      </c>
      <c r="E357" s="35">
        <v>4</v>
      </c>
      <c r="F357" s="35">
        <f>Max!$B$2*C357</f>
        <v>160</v>
      </c>
      <c r="G357" s="86">
        <f>D357*E357</f>
        <v>8</v>
      </c>
      <c r="H357" s="87">
        <f>F357*G357</f>
        <v>1280</v>
      </c>
      <c r="I357" s="86"/>
      <c r="J357" s="87"/>
      <c r="K357" s="86"/>
      <c r="M357" s="175" t="str">
        <f t="shared" si="307"/>
        <v xml:space="preserve"> </v>
      </c>
      <c r="N357" s="175" t="str">
        <f t="shared" si="308"/>
        <v xml:space="preserve"> </v>
      </c>
      <c r="O357" s="175" t="str">
        <f t="shared" si="309"/>
        <v xml:space="preserve"> </v>
      </c>
      <c r="P357" s="175">
        <f t="shared" si="310"/>
        <v>8</v>
      </c>
      <c r="Q357" s="175" t="str">
        <f t="shared" si="311"/>
        <v xml:space="preserve"> </v>
      </c>
    </row>
    <row r="358" spans="1:22" ht="12.75" customHeight="1">
      <c r="A358" s="26">
        <v>2</v>
      </c>
      <c r="B358" s="27" t="s">
        <v>16</v>
      </c>
      <c r="C358" s="28">
        <v>0.5</v>
      </c>
      <c r="D358" s="30">
        <v>5</v>
      </c>
      <c r="E358" s="29">
        <v>1</v>
      </c>
      <c r="F358" s="29">
        <f>Max!$B$3*C358</f>
        <v>42.5</v>
      </c>
      <c r="G358" s="86"/>
      <c r="H358" s="87"/>
      <c r="I358" s="86">
        <f>D358*E358</f>
        <v>5</v>
      </c>
      <c r="J358" s="87">
        <f>F358*I358</f>
        <v>212.5</v>
      </c>
      <c r="K358" s="86"/>
      <c r="M358"/>
      <c r="N358"/>
      <c r="O358"/>
      <c r="P358"/>
      <c r="Q358"/>
      <c r="R358" s="176">
        <f t="shared" ref="R358:R361" si="312">IF(ISNUMBER(SEARCH("bench",$B358)),IF($C358&gt;=0.5,IF($C358&lt;0.6,$D358*$E358," ")," ")," ")</f>
        <v>5</v>
      </c>
      <c r="S358" s="176" t="str">
        <f t="shared" ref="S358:S361" si="313">IF(ISNUMBER(SEARCH("bench",$B358)),IF($C358&gt;=0.6,IF($C358&lt;0.7,$D358*$E358," ")," ")," ")</f>
        <v xml:space="preserve"> </v>
      </c>
      <c r="T358" s="176" t="str">
        <f t="shared" ref="T358:T361" si="314">IF(ISNUMBER(SEARCH("bench",$B358)),IF($C358&gt;=0.7,IF($C358&lt;0.8,$D358*$E358," ")," ")," ")</f>
        <v xml:space="preserve"> </v>
      </c>
      <c r="U358" s="176" t="str">
        <f t="shared" ref="U358:U361" si="315">IF(ISNUMBER(SEARCH("bench",$B358)),IF($C358&gt;=0.8,IF($C358&lt;0.9,$D358*$E358," ")," ")," ")</f>
        <v xml:space="preserve"> </v>
      </c>
      <c r="V358" s="176" t="str">
        <f t="shared" ref="V358:V361" si="316">IF(ISNUMBER(SEARCH("bench",$B358)),IF($C358&gt;=0.9,$D358*$E358," ")," ")</f>
        <v xml:space="preserve"> </v>
      </c>
    </row>
    <row r="359" spans="1:22" ht="12.75" customHeight="1">
      <c r="A359" s="26"/>
      <c r="B359" s="174" t="s">
        <v>16</v>
      </c>
      <c r="C359" s="28">
        <v>0.6</v>
      </c>
      <c r="D359" s="30">
        <v>4</v>
      </c>
      <c r="E359" s="29">
        <v>1</v>
      </c>
      <c r="F359" s="29">
        <f>Max!$B$3*C359</f>
        <v>51</v>
      </c>
      <c r="G359" s="86"/>
      <c r="H359" s="87"/>
      <c r="I359" s="86">
        <f>D359*E359</f>
        <v>4</v>
      </c>
      <c r="J359" s="87">
        <f>F359*I359</f>
        <v>204</v>
      </c>
      <c r="K359" s="86"/>
      <c r="M359"/>
      <c r="N359"/>
      <c r="O359"/>
      <c r="P359"/>
      <c r="Q359"/>
      <c r="R359" s="176" t="str">
        <f t="shared" si="312"/>
        <v xml:space="preserve"> </v>
      </c>
      <c r="S359" s="176">
        <f t="shared" si="313"/>
        <v>4</v>
      </c>
      <c r="T359" s="176" t="str">
        <f t="shared" si="314"/>
        <v xml:space="preserve"> </v>
      </c>
      <c r="U359" s="176" t="str">
        <f t="shared" si="315"/>
        <v xml:space="preserve"> </v>
      </c>
      <c r="V359" s="176" t="str">
        <f t="shared" si="316"/>
        <v xml:space="preserve"> </v>
      </c>
    </row>
    <row r="360" spans="1:22" ht="12.75" customHeight="1">
      <c r="A360" s="26"/>
      <c r="B360" s="174" t="s">
        <v>16</v>
      </c>
      <c r="C360" s="28">
        <v>0.7</v>
      </c>
      <c r="D360" s="30">
        <v>3</v>
      </c>
      <c r="E360" s="29">
        <v>1</v>
      </c>
      <c r="F360" s="29">
        <f>Max!$B$3*C360</f>
        <v>59.499999999999993</v>
      </c>
      <c r="G360" s="86"/>
      <c r="H360" s="87"/>
      <c r="I360" s="86">
        <f>D360*E360</f>
        <v>3</v>
      </c>
      <c r="J360" s="87">
        <f>F360*I360</f>
        <v>178.49999999999997</v>
      </c>
      <c r="K360" s="86"/>
      <c r="M360"/>
      <c r="N360"/>
      <c r="O360"/>
      <c r="P360"/>
      <c r="Q360"/>
      <c r="R360" s="176" t="str">
        <f t="shared" si="312"/>
        <v xml:space="preserve"> </v>
      </c>
      <c r="S360" s="176" t="str">
        <f t="shared" si="313"/>
        <v xml:space="preserve"> </v>
      </c>
      <c r="T360" s="176">
        <f t="shared" si="314"/>
        <v>3</v>
      </c>
      <c r="U360" s="176" t="str">
        <f t="shared" si="315"/>
        <v xml:space="preserve"> </v>
      </c>
      <c r="V360" s="176" t="str">
        <f t="shared" si="316"/>
        <v xml:space="preserve"> </v>
      </c>
    </row>
    <row r="361" spans="1:22" ht="12.75" customHeight="1">
      <c r="A361" s="26"/>
      <c r="B361" s="174" t="s">
        <v>16</v>
      </c>
      <c r="C361" s="28">
        <v>0.75</v>
      </c>
      <c r="D361" s="30">
        <v>3</v>
      </c>
      <c r="E361" s="29">
        <v>5</v>
      </c>
      <c r="F361" s="29">
        <f>Max!$B$3*C361</f>
        <v>63.75</v>
      </c>
      <c r="G361" s="86"/>
      <c r="H361" s="87"/>
      <c r="I361" s="86">
        <f>D361*E361</f>
        <v>15</v>
      </c>
      <c r="J361" s="87">
        <f>F361*I361</f>
        <v>956.25</v>
      </c>
      <c r="K361" s="86"/>
      <c r="M361"/>
      <c r="N361"/>
      <c r="O361"/>
      <c r="P361"/>
      <c r="Q361"/>
      <c r="R361" s="176" t="str">
        <f t="shared" si="312"/>
        <v xml:space="preserve"> </v>
      </c>
      <c r="S361" s="176" t="str">
        <f t="shared" si="313"/>
        <v xml:space="preserve"> </v>
      </c>
      <c r="T361" s="176">
        <f t="shared" si="314"/>
        <v>15</v>
      </c>
      <c r="U361" s="176" t="str">
        <f t="shared" si="315"/>
        <v xml:space="preserve"> </v>
      </c>
      <c r="V361" s="176" t="str">
        <f t="shared" si="316"/>
        <v xml:space="preserve"> </v>
      </c>
    </row>
    <row r="362" spans="1:22" ht="12.75" customHeight="1">
      <c r="A362" s="31">
        <v>3</v>
      </c>
      <c r="B362" s="32" t="s">
        <v>2</v>
      </c>
      <c r="C362" s="33">
        <v>0.5</v>
      </c>
      <c r="D362" s="34">
        <v>5</v>
      </c>
      <c r="E362" s="35">
        <v>1</v>
      </c>
      <c r="F362" s="35">
        <f>Max!$B$2*C362</f>
        <v>100</v>
      </c>
      <c r="G362" s="86">
        <f>D362*E362</f>
        <v>5</v>
      </c>
      <c r="H362" s="87">
        <f>F362*G362</f>
        <v>500</v>
      </c>
      <c r="I362" s="86"/>
      <c r="J362" s="87"/>
      <c r="K362" s="86"/>
      <c r="M362" s="175">
        <f t="shared" ref="M362:M364" si="317">IF(ISNUMBER(SEARCH("squat",$B362)),IF($C362&gt;=0.5,IF($C362&lt;0.6,$D362*$E362," ")," ")," ")</f>
        <v>5</v>
      </c>
      <c r="N362" s="175" t="str">
        <f t="shared" ref="N362:N364" si="318">IF(ISNUMBER(SEARCH("squat",$B362)),IF($C362&gt;=0.6,IF($C362&lt;0.7,$D362*$E362," ")," ")," ")</f>
        <v xml:space="preserve"> </v>
      </c>
      <c r="O362" s="175" t="str">
        <f t="shared" ref="O362:O364" si="319">IF(ISNUMBER(SEARCH("squat",$B362)),IF($C362&gt;=0.7,IF($C362&lt;0.8,$D362*$E362," ")," ")," ")</f>
        <v xml:space="preserve"> </v>
      </c>
      <c r="P362" s="175" t="str">
        <f t="shared" ref="P362:P364" si="320">IF(ISNUMBER(SEARCH("squat",$B362)),IF($C362&gt;=0.8,IF($C362&lt;0.9,$D362*$E362," ")," ")," ")</f>
        <v xml:space="preserve"> </v>
      </c>
      <c r="Q362" s="175" t="str">
        <f t="shared" ref="Q362:Q364" si="321">IF(ISNUMBER(SEARCH("squat",$B362)),IF($C362&gt;=0.9,$D362*$E362," ")," ")</f>
        <v xml:space="preserve"> </v>
      </c>
    </row>
    <row r="363" spans="1:22" ht="12.75" customHeight="1">
      <c r="A363" s="31"/>
      <c r="B363" s="173" t="s">
        <v>2</v>
      </c>
      <c r="C363" s="33">
        <v>0.6</v>
      </c>
      <c r="D363" s="34">
        <v>5</v>
      </c>
      <c r="E363" s="35">
        <v>1</v>
      </c>
      <c r="F363" s="35">
        <f>Max!$B$2*C363</f>
        <v>120</v>
      </c>
      <c r="G363" s="86">
        <f>D363*E363</f>
        <v>5</v>
      </c>
      <c r="H363" s="87">
        <f>F363*G363</f>
        <v>600</v>
      </c>
      <c r="I363" s="86"/>
      <c r="J363" s="87"/>
      <c r="K363" s="86"/>
      <c r="M363" s="175" t="str">
        <f t="shared" si="317"/>
        <v xml:space="preserve"> </v>
      </c>
      <c r="N363" s="175">
        <f t="shared" si="318"/>
        <v>5</v>
      </c>
      <c r="O363" s="175" t="str">
        <f t="shared" si="319"/>
        <v xml:space="preserve"> </v>
      </c>
      <c r="P363" s="175" t="str">
        <f t="shared" si="320"/>
        <v xml:space="preserve"> </v>
      </c>
      <c r="Q363" s="175" t="str">
        <f t="shared" si="321"/>
        <v xml:space="preserve"> </v>
      </c>
    </row>
    <row r="364" spans="1:22" ht="12.75" customHeight="1">
      <c r="A364" s="31"/>
      <c r="B364" s="173" t="s">
        <v>2</v>
      </c>
      <c r="C364" s="33">
        <v>0.7</v>
      </c>
      <c r="D364" s="34">
        <v>5</v>
      </c>
      <c r="E364" s="35">
        <v>4</v>
      </c>
      <c r="F364" s="35">
        <f>Max!$B$2*C364</f>
        <v>140</v>
      </c>
      <c r="G364" s="86">
        <f>D364*E364</f>
        <v>20</v>
      </c>
      <c r="H364" s="87">
        <f>F364*G364</f>
        <v>2800</v>
      </c>
      <c r="I364" s="86"/>
      <c r="J364" s="87"/>
      <c r="K364" s="86"/>
      <c r="M364" s="175" t="str">
        <f t="shared" si="317"/>
        <v xml:space="preserve"> </v>
      </c>
      <c r="N364" s="175" t="str">
        <f t="shared" si="318"/>
        <v xml:space="preserve"> </v>
      </c>
      <c r="O364" s="175">
        <f t="shared" si="319"/>
        <v>20</v>
      </c>
      <c r="P364" s="175" t="str">
        <f t="shared" si="320"/>
        <v xml:space="preserve"> </v>
      </c>
      <c r="Q364" s="175" t="str">
        <f t="shared" si="321"/>
        <v xml:space="preserve"> </v>
      </c>
    </row>
    <row r="365" spans="1:22" ht="12.75" customHeight="1">
      <c r="A365" s="51">
        <v>4</v>
      </c>
      <c r="B365" s="54" t="s">
        <v>87</v>
      </c>
      <c r="C365" s="37"/>
      <c r="D365" s="38">
        <v>8</v>
      </c>
      <c r="E365" s="39">
        <v>5</v>
      </c>
      <c r="F365" s="39"/>
      <c r="G365" s="86"/>
      <c r="H365" s="87"/>
      <c r="I365" s="86"/>
      <c r="J365" s="87"/>
      <c r="K365" s="86"/>
      <c r="M365"/>
      <c r="N365"/>
      <c r="O365"/>
      <c r="P365"/>
      <c r="Q365"/>
    </row>
    <row r="366" spans="1:22" ht="12.75" customHeight="1">
      <c r="A366" s="36">
        <v>5</v>
      </c>
      <c r="B366" s="48" t="s">
        <v>23</v>
      </c>
      <c r="C366" s="49"/>
      <c r="D366" s="53">
        <v>8</v>
      </c>
      <c r="E366" s="50">
        <v>4</v>
      </c>
      <c r="F366" s="50"/>
      <c r="G366" s="86"/>
      <c r="H366" s="87"/>
      <c r="I366" s="86"/>
      <c r="J366" s="87"/>
      <c r="K366" s="86"/>
      <c r="M366"/>
      <c r="N366"/>
      <c r="O366"/>
      <c r="P366"/>
      <c r="Q366"/>
    </row>
    <row r="367" spans="1:22" ht="12.75" customHeight="1">
      <c r="C367" s="25"/>
      <c r="D367" s="16"/>
      <c r="E367" s="16"/>
      <c r="F367" s="16"/>
      <c r="G367" s="86"/>
      <c r="H367" s="87"/>
      <c r="I367" s="86"/>
      <c r="J367" s="87"/>
      <c r="K367" s="86"/>
      <c r="M367"/>
      <c r="N367"/>
      <c r="O367"/>
      <c r="P367"/>
      <c r="Q367"/>
    </row>
    <row r="368" spans="1:22" ht="12.75" customHeight="1">
      <c r="A368" s="11" t="s">
        <v>32</v>
      </c>
      <c r="C368" s="25" t="s">
        <v>12</v>
      </c>
      <c r="D368" s="16" t="s">
        <v>13</v>
      </c>
      <c r="E368" s="16" t="s">
        <v>14</v>
      </c>
      <c r="F368" s="16" t="s">
        <v>15</v>
      </c>
      <c r="G368" s="86"/>
      <c r="H368" s="87"/>
      <c r="I368" s="86"/>
      <c r="J368" s="87"/>
      <c r="K368" s="86"/>
      <c r="M368"/>
      <c r="N368"/>
      <c r="O368"/>
      <c r="P368"/>
      <c r="Q368"/>
    </row>
    <row r="369" spans="1:27" ht="12.75" customHeight="1">
      <c r="A369" s="44">
        <v>1</v>
      </c>
      <c r="B369" s="45" t="s">
        <v>20</v>
      </c>
      <c r="C369" s="46">
        <v>0.5</v>
      </c>
      <c r="D369" s="52">
        <v>3</v>
      </c>
      <c r="E369" s="47">
        <v>1</v>
      </c>
      <c r="F369" s="47">
        <f>Max!$B$4*C369</f>
        <v>80</v>
      </c>
      <c r="G369" s="86"/>
      <c r="H369" s="87"/>
      <c r="I369" s="86"/>
      <c r="J369" s="87"/>
      <c r="K369" s="86">
        <f>D369*E369</f>
        <v>3</v>
      </c>
      <c r="L369" s="84">
        <f>F369*K369</f>
        <v>240</v>
      </c>
      <c r="M369"/>
      <c r="N369"/>
      <c r="O369"/>
      <c r="P369"/>
      <c r="Q369"/>
      <c r="W369" s="177">
        <f t="shared" ref="W369:W372" si="322">IF(ISNUMBER(SEARCH("deadlift",$B369)),IF($C369&gt;=0.5,IF($C369&lt;0.6,$D369*$E369," ")," ")," ")</f>
        <v>3</v>
      </c>
      <c r="X369" s="177" t="str">
        <f t="shared" ref="X369:X372" si="323">IF(ISNUMBER(SEARCH("deadlift",$B369)),IF($C369&gt;=0.6,IF($C369&lt;0.7,$D369*$E369," ")," ")," ")</f>
        <v xml:space="preserve"> </v>
      </c>
      <c r="Y369" s="177" t="str">
        <f t="shared" ref="Y369:Y372" si="324">IF(ISNUMBER(SEARCH("deadlift",$B369)),IF($C369&gt;=0.7,IF($C369&lt;0.8,$D369*$E369," ")," ")," ")</f>
        <v xml:space="preserve"> </v>
      </c>
      <c r="Z369" s="177" t="str">
        <f t="shared" ref="Z369:Z372" si="325">IF(ISNUMBER(SEARCH("deadlift",$B369)),IF($C369&gt;=0.8,IF($C369&lt;0.9,$D369*$E369," ")," ")," ")</f>
        <v xml:space="preserve"> </v>
      </c>
      <c r="AA369" s="177" t="str">
        <f t="shared" ref="AA369:AA372" si="326">IF(ISNUMBER(SEARCH("deadlift",$B369)),IF($C369&gt;=0.9,$D369*$E369," ")," ")</f>
        <v xml:space="preserve"> </v>
      </c>
    </row>
    <row r="370" spans="1:27" ht="12.75" customHeight="1">
      <c r="A370" s="44"/>
      <c r="B370" s="179" t="s">
        <v>20</v>
      </c>
      <c r="C370" s="46">
        <v>0.6</v>
      </c>
      <c r="D370" s="52">
        <v>3</v>
      </c>
      <c r="E370" s="47">
        <v>1</v>
      </c>
      <c r="F370" s="47">
        <f>Max!$B$4*C370</f>
        <v>96</v>
      </c>
      <c r="G370" s="86"/>
      <c r="H370" s="87"/>
      <c r="I370" s="86"/>
      <c r="J370" s="87"/>
      <c r="K370" s="86">
        <f>D370*E370</f>
        <v>3</v>
      </c>
      <c r="L370" s="84">
        <f>F370*K370</f>
        <v>288</v>
      </c>
      <c r="M370"/>
      <c r="N370"/>
      <c r="O370"/>
      <c r="P370"/>
      <c r="Q370"/>
      <c r="W370" s="177" t="str">
        <f t="shared" si="322"/>
        <v xml:space="preserve"> </v>
      </c>
      <c r="X370" s="177">
        <f t="shared" si="323"/>
        <v>3</v>
      </c>
      <c r="Y370" s="177" t="str">
        <f t="shared" si="324"/>
        <v xml:space="preserve"> </v>
      </c>
      <c r="Z370" s="177" t="str">
        <f t="shared" si="325"/>
        <v xml:space="preserve"> </v>
      </c>
      <c r="AA370" s="177" t="str">
        <f t="shared" si="326"/>
        <v xml:space="preserve"> </v>
      </c>
    </row>
    <row r="371" spans="1:27" ht="12.75" customHeight="1">
      <c r="A371" s="44"/>
      <c r="B371" s="179" t="s">
        <v>20</v>
      </c>
      <c r="C371" s="46">
        <v>0.7</v>
      </c>
      <c r="D371" s="52">
        <v>3</v>
      </c>
      <c r="E371" s="47">
        <v>1</v>
      </c>
      <c r="F371" s="47">
        <f>Max!$B$4*C371</f>
        <v>112</v>
      </c>
      <c r="G371" s="86"/>
      <c r="H371" s="87"/>
      <c r="I371" s="86"/>
      <c r="J371" s="87"/>
      <c r="K371" s="86">
        <f>D371*E371</f>
        <v>3</v>
      </c>
      <c r="L371" s="84">
        <f>F371*K371</f>
        <v>336</v>
      </c>
      <c r="M371"/>
      <c r="N371"/>
      <c r="O371"/>
      <c r="P371"/>
      <c r="Q371"/>
      <c r="W371" s="177" t="str">
        <f t="shared" si="322"/>
        <v xml:space="preserve"> </v>
      </c>
      <c r="X371" s="177" t="str">
        <f t="shared" si="323"/>
        <v xml:space="preserve"> </v>
      </c>
      <c r="Y371" s="177">
        <f t="shared" si="324"/>
        <v>3</v>
      </c>
      <c r="Z371" s="177" t="str">
        <f t="shared" si="325"/>
        <v xml:space="preserve"> </v>
      </c>
      <c r="AA371" s="177" t="str">
        <f t="shared" si="326"/>
        <v xml:space="preserve"> </v>
      </c>
    </row>
    <row r="372" spans="1:27" ht="12.75" customHeight="1">
      <c r="A372" s="44"/>
      <c r="B372" s="179" t="s">
        <v>20</v>
      </c>
      <c r="C372" s="46">
        <v>0.75</v>
      </c>
      <c r="D372" s="52">
        <v>3</v>
      </c>
      <c r="E372" s="47">
        <v>4</v>
      </c>
      <c r="F372" s="47">
        <f>Max!$B$4*C372</f>
        <v>120</v>
      </c>
      <c r="G372" s="86"/>
      <c r="H372" s="87"/>
      <c r="I372" s="86"/>
      <c r="J372" s="87"/>
      <c r="K372" s="86">
        <f>D372*E372</f>
        <v>12</v>
      </c>
      <c r="L372" s="84">
        <f>F372*K372</f>
        <v>1440</v>
      </c>
      <c r="M372"/>
      <c r="N372"/>
      <c r="O372"/>
      <c r="P372"/>
      <c r="Q372"/>
      <c r="W372" s="177" t="str">
        <f t="shared" si="322"/>
        <v xml:space="preserve"> </v>
      </c>
      <c r="X372" s="177" t="str">
        <f t="shared" si="323"/>
        <v xml:space="preserve"> </v>
      </c>
      <c r="Y372" s="177">
        <f t="shared" si="324"/>
        <v>12</v>
      </c>
      <c r="Z372" s="177" t="str">
        <f t="shared" si="325"/>
        <v xml:space="preserve"> </v>
      </c>
      <c r="AA372" s="177" t="str">
        <f t="shared" si="326"/>
        <v xml:space="preserve"> </v>
      </c>
    </row>
    <row r="373" spans="1:27" ht="12.75" customHeight="1">
      <c r="A373" s="26">
        <v>2</v>
      </c>
      <c r="B373" s="27" t="s">
        <v>16</v>
      </c>
      <c r="C373" s="28">
        <v>0.5</v>
      </c>
      <c r="D373" s="30">
        <v>4</v>
      </c>
      <c r="E373" s="29">
        <v>1</v>
      </c>
      <c r="F373" s="29">
        <f>Max!$B$3*C373</f>
        <v>42.5</v>
      </c>
      <c r="G373" s="86"/>
      <c r="H373" s="87"/>
      <c r="I373" s="86">
        <f>D373*E373</f>
        <v>4</v>
      </c>
      <c r="J373" s="87">
        <f>F373*I373</f>
        <v>170</v>
      </c>
      <c r="K373" s="86"/>
      <c r="M373"/>
      <c r="N373"/>
      <c r="O373"/>
      <c r="P373"/>
      <c r="Q373"/>
      <c r="R373" s="176">
        <f t="shared" ref="R373:R375" si="327">IF(ISNUMBER(SEARCH("bench",$B373)),IF($C373&gt;=0.5,IF($C373&lt;0.6,$D373*$E373," ")," ")," ")</f>
        <v>4</v>
      </c>
      <c r="S373" s="176" t="str">
        <f t="shared" ref="S373:S375" si="328">IF(ISNUMBER(SEARCH("bench",$B373)),IF($C373&gt;=0.6,IF($C373&lt;0.7,$D373*$E373," ")," ")," ")</f>
        <v xml:space="preserve"> </v>
      </c>
      <c r="T373" s="176" t="str">
        <f t="shared" ref="T373:T375" si="329">IF(ISNUMBER(SEARCH("bench",$B373)),IF($C373&gt;=0.7,IF($C373&lt;0.8,$D373*$E373," ")," ")," ")</f>
        <v xml:space="preserve"> </v>
      </c>
      <c r="U373" s="176" t="str">
        <f t="shared" ref="U373:U375" si="330">IF(ISNUMBER(SEARCH("bench",$B373)),IF($C373&gt;=0.8,IF($C373&lt;0.9,$D373*$E373," ")," ")," ")</f>
        <v xml:space="preserve"> </v>
      </c>
      <c r="V373" s="176" t="str">
        <f t="shared" ref="V373:V375" si="331">IF(ISNUMBER(SEARCH("bench",$B373)),IF($C373&gt;=0.9,$D373*$E373," ")," ")</f>
        <v xml:space="preserve"> </v>
      </c>
    </row>
    <row r="374" spans="1:27" ht="12.75" customHeight="1">
      <c r="A374" s="26"/>
      <c r="B374" s="174" t="s">
        <v>16</v>
      </c>
      <c r="C374" s="28">
        <v>0.6</v>
      </c>
      <c r="D374" s="30">
        <v>4</v>
      </c>
      <c r="E374" s="29">
        <v>1</v>
      </c>
      <c r="F374" s="29">
        <f>Max!$B$3*C374</f>
        <v>51</v>
      </c>
      <c r="G374" s="86"/>
      <c r="H374" s="87"/>
      <c r="I374" s="86">
        <f>D374*E374</f>
        <v>4</v>
      </c>
      <c r="J374" s="87">
        <f>F374*I374</f>
        <v>204</v>
      </c>
      <c r="K374" s="86"/>
      <c r="M374"/>
      <c r="N374"/>
      <c r="O374"/>
      <c r="P374"/>
      <c r="Q374"/>
      <c r="R374" s="176" t="str">
        <f t="shared" si="327"/>
        <v xml:space="preserve"> </v>
      </c>
      <c r="S374" s="176">
        <f t="shared" si="328"/>
        <v>4</v>
      </c>
      <c r="T374" s="176" t="str">
        <f t="shared" si="329"/>
        <v xml:space="preserve"> </v>
      </c>
      <c r="U374" s="176" t="str">
        <f t="shared" si="330"/>
        <v xml:space="preserve"> </v>
      </c>
      <c r="V374" s="176" t="str">
        <f t="shared" si="331"/>
        <v xml:space="preserve"> </v>
      </c>
    </row>
    <row r="375" spans="1:27" ht="12.75" customHeight="1">
      <c r="A375" s="26"/>
      <c r="B375" s="174" t="s">
        <v>16</v>
      </c>
      <c r="C375" s="28">
        <v>0.7</v>
      </c>
      <c r="D375" s="30">
        <v>4</v>
      </c>
      <c r="E375" s="29">
        <v>4</v>
      </c>
      <c r="F375" s="29">
        <f>Max!$B$3*C375</f>
        <v>59.499999999999993</v>
      </c>
      <c r="G375" s="86"/>
      <c r="H375" s="87"/>
      <c r="I375" s="86">
        <f>D375*E375</f>
        <v>16</v>
      </c>
      <c r="J375" s="87">
        <f>F375*I375</f>
        <v>951.99999999999989</v>
      </c>
      <c r="K375" s="86"/>
      <c r="M375"/>
      <c r="N375"/>
      <c r="O375"/>
      <c r="P375"/>
      <c r="Q375"/>
      <c r="R375" s="176" t="str">
        <f t="shared" si="327"/>
        <v xml:space="preserve"> </v>
      </c>
      <c r="S375" s="176" t="str">
        <f t="shared" si="328"/>
        <v xml:space="preserve"> </v>
      </c>
      <c r="T375" s="176">
        <f t="shared" si="329"/>
        <v>16</v>
      </c>
      <c r="U375" s="176" t="str">
        <f t="shared" si="330"/>
        <v xml:space="preserve"> </v>
      </c>
      <c r="V375" s="176" t="str">
        <f t="shared" si="331"/>
        <v xml:space="preserve"> </v>
      </c>
    </row>
    <row r="376" spans="1:27" ht="12.75" customHeight="1">
      <c r="A376" s="44">
        <v>3</v>
      </c>
      <c r="B376" s="45" t="s">
        <v>94</v>
      </c>
      <c r="C376" s="46">
        <v>0.5</v>
      </c>
      <c r="D376" s="52">
        <v>3</v>
      </c>
      <c r="E376" s="47">
        <v>1</v>
      </c>
      <c r="F376" s="47">
        <f>Max!$B$4*C376</f>
        <v>80</v>
      </c>
      <c r="G376" s="86"/>
      <c r="H376" s="87"/>
      <c r="I376" s="86"/>
      <c r="J376" s="87"/>
      <c r="K376" s="86">
        <f>D376*E376</f>
        <v>3</v>
      </c>
      <c r="L376" s="84">
        <f>F376*K376</f>
        <v>240</v>
      </c>
      <c r="M376"/>
      <c r="N376"/>
      <c r="O376"/>
      <c r="P376"/>
      <c r="Q376"/>
      <c r="W376" s="177">
        <f t="shared" ref="W376:W379" si="332">IF(ISNUMBER(SEARCH("deadlift",$B376)),IF($C376&gt;=0.5,IF($C376&lt;0.6,$D376*$E376," ")," ")," ")</f>
        <v>3</v>
      </c>
      <c r="X376" s="177" t="str">
        <f t="shared" ref="X376:X379" si="333">IF(ISNUMBER(SEARCH("deadlift",$B376)),IF($C376&gt;=0.6,IF($C376&lt;0.7,$D376*$E376," ")," ")," ")</f>
        <v xml:space="preserve"> </v>
      </c>
      <c r="Y376" s="177" t="str">
        <f t="shared" ref="Y376:Y379" si="334">IF(ISNUMBER(SEARCH("deadlift",$B376)),IF($C376&gt;=0.7,IF($C376&lt;0.8,$D376*$E376," ")," ")," ")</f>
        <v xml:space="preserve"> </v>
      </c>
      <c r="Z376" s="177" t="str">
        <f t="shared" ref="Z376:Z379" si="335">IF(ISNUMBER(SEARCH("deadlift",$B376)),IF($C376&gt;=0.8,IF($C376&lt;0.9,$D376*$E376," ")," ")," ")</f>
        <v xml:space="preserve"> </v>
      </c>
      <c r="AA376" s="177" t="str">
        <f t="shared" ref="AA376:AA379" si="336">IF(ISNUMBER(SEARCH("deadlift",$B376)),IF($C376&gt;=0.9,$D376*$E376," ")," ")</f>
        <v xml:space="preserve"> </v>
      </c>
    </row>
    <row r="377" spans="1:27" ht="12.75" customHeight="1">
      <c r="A377" s="44"/>
      <c r="B377" s="179" t="s">
        <v>94</v>
      </c>
      <c r="C377" s="46">
        <v>0.6</v>
      </c>
      <c r="D377" s="52">
        <v>3</v>
      </c>
      <c r="E377" s="47">
        <v>1</v>
      </c>
      <c r="F377" s="47">
        <f>Max!$B$4*C377</f>
        <v>96</v>
      </c>
      <c r="G377" s="86"/>
      <c r="H377" s="87"/>
      <c r="I377" s="86"/>
      <c r="J377" s="87"/>
      <c r="K377" s="86">
        <f>D377*E377</f>
        <v>3</v>
      </c>
      <c r="L377" s="84">
        <f>F377*K377</f>
        <v>288</v>
      </c>
      <c r="M377"/>
      <c r="N377"/>
      <c r="O377"/>
      <c r="P377"/>
      <c r="Q377"/>
      <c r="W377" s="177" t="str">
        <f t="shared" si="332"/>
        <v xml:space="preserve"> </v>
      </c>
      <c r="X377" s="177">
        <f t="shared" si="333"/>
        <v>3</v>
      </c>
      <c r="Y377" s="177" t="str">
        <f t="shared" si="334"/>
        <v xml:space="preserve"> </v>
      </c>
      <c r="Z377" s="177" t="str">
        <f t="shared" si="335"/>
        <v xml:space="preserve"> </v>
      </c>
      <c r="AA377" s="177" t="str">
        <f t="shared" si="336"/>
        <v xml:space="preserve"> </v>
      </c>
    </row>
    <row r="378" spans="1:27" ht="12.75" customHeight="1">
      <c r="A378" s="44"/>
      <c r="B378" s="179" t="s">
        <v>94</v>
      </c>
      <c r="C378" s="46">
        <v>0.7</v>
      </c>
      <c r="D378" s="52">
        <v>3</v>
      </c>
      <c r="E378" s="47">
        <v>1</v>
      </c>
      <c r="F378" s="47">
        <f>Max!$B$4*C378</f>
        <v>112</v>
      </c>
      <c r="G378" s="86"/>
      <c r="H378" s="87"/>
      <c r="I378" s="86"/>
      <c r="J378" s="87"/>
      <c r="K378" s="86">
        <f>D378*E378</f>
        <v>3</v>
      </c>
      <c r="L378" s="84">
        <f>F378*K378</f>
        <v>336</v>
      </c>
      <c r="M378"/>
      <c r="N378"/>
      <c r="O378"/>
      <c r="P378"/>
      <c r="Q378"/>
      <c r="W378" s="177" t="str">
        <f t="shared" si="332"/>
        <v xml:space="preserve"> </v>
      </c>
      <c r="X378" s="177" t="str">
        <f t="shared" si="333"/>
        <v xml:space="preserve"> </v>
      </c>
      <c r="Y378" s="177">
        <f t="shared" si="334"/>
        <v>3</v>
      </c>
      <c r="Z378" s="177" t="str">
        <f t="shared" si="335"/>
        <v xml:space="preserve"> </v>
      </c>
      <c r="AA378" s="177" t="str">
        <f t="shared" si="336"/>
        <v xml:space="preserve"> </v>
      </c>
    </row>
    <row r="379" spans="1:27" ht="12.75" customHeight="1">
      <c r="A379" s="44"/>
      <c r="B379" s="179" t="s">
        <v>94</v>
      </c>
      <c r="C379" s="46">
        <v>0.75</v>
      </c>
      <c r="D379" s="52">
        <v>3</v>
      </c>
      <c r="E379" s="47">
        <v>4</v>
      </c>
      <c r="F379" s="47">
        <f>Max!$B$4*C379</f>
        <v>120</v>
      </c>
      <c r="G379" s="86"/>
      <c r="H379" s="87"/>
      <c r="I379" s="86"/>
      <c r="J379" s="87"/>
      <c r="K379" s="86">
        <f>D379*E379</f>
        <v>12</v>
      </c>
      <c r="L379" s="84">
        <f>F379*K379</f>
        <v>1440</v>
      </c>
      <c r="M379"/>
      <c r="N379"/>
      <c r="O379"/>
      <c r="P379"/>
      <c r="Q379"/>
      <c r="W379" s="177" t="str">
        <f t="shared" si="332"/>
        <v xml:space="preserve"> </v>
      </c>
      <c r="X379" s="177" t="str">
        <f t="shared" si="333"/>
        <v xml:space="preserve"> </v>
      </c>
      <c r="Y379" s="177">
        <f t="shared" si="334"/>
        <v>12</v>
      </c>
      <c r="Z379" s="177" t="str">
        <f t="shared" si="335"/>
        <v xml:space="preserve"> </v>
      </c>
      <c r="AA379" s="177" t="str">
        <f t="shared" si="336"/>
        <v xml:space="preserve"> </v>
      </c>
    </row>
    <row r="380" spans="1:27" ht="12.75" customHeight="1">
      <c r="A380" s="51">
        <v>4</v>
      </c>
      <c r="B380" s="54" t="s">
        <v>25</v>
      </c>
      <c r="C380" s="37"/>
      <c r="D380" s="38">
        <v>4</v>
      </c>
      <c r="E380" s="39">
        <v>5</v>
      </c>
      <c r="F380" s="39"/>
      <c r="G380" s="86"/>
      <c r="H380" s="87"/>
      <c r="I380" s="86"/>
      <c r="J380" s="87"/>
      <c r="K380" s="86"/>
      <c r="M380"/>
      <c r="N380"/>
      <c r="O380"/>
      <c r="P380"/>
      <c r="Q380"/>
    </row>
    <row r="381" spans="1:27" ht="12.75" customHeight="1">
      <c r="A381" s="51">
        <v>5</v>
      </c>
      <c r="B381" s="54" t="s">
        <v>89</v>
      </c>
      <c r="C381" s="37"/>
      <c r="D381" s="38">
        <v>6</v>
      </c>
      <c r="E381" s="39">
        <v>5</v>
      </c>
      <c r="F381" s="39"/>
      <c r="G381" s="88"/>
      <c r="H381" s="89"/>
      <c r="I381" s="88"/>
      <c r="J381" s="89"/>
      <c r="K381" s="88"/>
      <c r="L381" s="156"/>
      <c r="M381"/>
      <c r="N381"/>
      <c r="O381"/>
      <c r="P381"/>
      <c r="Q381"/>
    </row>
    <row r="382" spans="1:27" ht="12.75" customHeight="1">
      <c r="A382" s="51">
        <v>6</v>
      </c>
      <c r="B382" s="54" t="s">
        <v>69</v>
      </c>
      <c r="C382" s="37"/>
      <c r="D382" s="38">
        <v>8</v>
      </c>
      <c r="E382" s="39">
        <v>4</v>
      </c>
      <c r="F382" s="39"/>
      <c r="G382" s="88"/>
      <c r="H382" s="89"/>
      <c r="I382" s="88"/>
      <c r="J382" s="89"/>
      <c r="K382" s="88"/>
      <c r="L382" s="156"/>
      <c r="M382"/>
      <c r="N382"/>
      <c r="O382"/>
      <c r="P382"/>
      <c r="Q382"/>
    </row>
    <row r="383" spans="1:27" s="96" customFormat="1" ht="12.75" customHeight="1">
      <c r="B383" s="97"/>
      <c r="C383" s="98"/>
      <c r="D383" s="99"/>
      <c r="E383" s="99"/>
      <c r="F383" s="99"/>
      <c r="G383" s="104">
        <f t="shared" ref="G383:L383" si="337">SUM(G189:G245)</f>
        <v>42</v>
      </c>
      <c r="H383" s="104">
        <f t="shared" si="337"/>
        <v>5680</v>
      </c>
      <c r="I383" s="104">
        <f t="shared" si="337"/>
        <v>84</v>
      </c>
      <c r="J383" s="104">
        <f t="shared" si="337"/>
        <v>5185</v>
      </c>
      <c r="K383" s="104">
        <f t="shared" si="337"/>
        <v>63</v>
      </c>
      <c r="L383" s="104">
        <f t="shared" si="337"/>
        <v>6960</v>
      </c>
      <c r="M383">
        <f t="shared" ref="M383:AA383" si="338">SUM(M322:M382)</f>
        <v>15</v>
      </c>
      <c r="N383">
        <f t="shared" si="338"/>
        <v>13</v>
      </c>
      <c r="O383">
        <f t="shared" si="338"/>
        <v>26</v>
      </c>
      <c r="P383">
        <f t="shared" si="338"/>
        <v>18</v>
      </c>
      <c r="Q383">
        <f t="shared" si="338"/>
        <v>0</v>
      </c>
      <c r="R383" s="102">
        <f t="shared" si="338"/>
        <v>19</v>
      </c>
      <c r="S383" s="102">
        <f t="shared" si="338"/>
        <v>17</v>
      </c>
      <c r="T383" s="102">
        <f t="shared" si="338"/>
        <v>72</v>
      </c>
      <c r="U383" s="102">
        <f t="shared" si="338"/>
        <v>10</v>
      </c>
      <c r="V383" s="102">
        <f t="shared" si="338"/>
        <v>0</v>
      </c>
      <c r="W383" s="102">
        <f t="shared" si="338"/>
        <v>13</v>
      </c>
      <c r="X383" s="102">
        <f t="shared" si="338"/>
        <v>19</v>
      </c>
      <c r="Y383" s="102">
        <f t="shared" si="338"/>
        <v>33</v>
      </c>
      <c r="Z383" s="102">
        <f t="shared" si="338"/>
        <v>10</v>
      </c>
      <c r="AA383" s="102">
        <f t="shared" si="338"/>
        <v>0</v>
      </c>
    </row>
    <row r="384" spans="1:27" ht="12.75" customHeight="1">
      <c r="C384" s="24"/>
      <c r="D384" s="17"/>
      <c r="E384" s="17"/>
      <c r="F384" s="17"/>
      <c r="M384"/>
      <c r="N384"/>
      <c r="O384"/>
      <c r="P384"/>
      <c r="Q384"/>
    </row>
    <row r="385" spans="3:27" ht="12.75" customHeight="1">
      <c r="C385" s="24"/>
      <c r="D385" s="17"/>
      <c r="E385" s="17"/>
      <c r="F385" s="17"/>
      <c r="M385"/>
      <c r="N385"/>
      <c r="O385"/>
      <c r="P385"/>
      <c r="Q385"/>
    </row>
    <row r="386" spans="3:27" ht="12.75" customHeight="1">
      <c r="C386" s="24"/>
      <c r="D386" s="17"/>
      <c r="E386" s="17"/>
      <c r="F386" s="17"/>
      <c r="G386" s="90">
        <f t="shared" ref="G386:AA386" si="339">SUM(G383+G247+G319+G186+G124+G66)</f>
        <v>373</v>
      </c>
      <c r="H386" s="90">
        <f t="shared" si="339"/>
        <v>49940</v>
      </c>
      <c r="I386" s="90">
        <f t="shared" si="339"/>
        <v>598</v>
      </c>
      <c r="J386" s="90">
        <f t="shared" si="339"/>
        <v>35232.5</v>
      </c>
      <c r="K386" s="90">
        <f t="shared" si="339"/>
        <v>382</v>
      </c>
      <c r="L386" s="90">
        <f t="shared" si="339"/>
        <v>42624</v>
      </c>
      <c r="M386">
        <f t="shared" si="339"/>
        <v>76</v>
      </c>
      <c r="N386">
        <f t="shared" si="339"/>
        <v>67</v>
      </c>
      <c r="O386">
        <f t="shared" si="339"/>
        <v>186</v>
      </c>
      <c r="P386">
        <f t="shared" si="339"/>
        <v>74</v>
      </c>
      <c r="Q386">
        <f t="shared" si="339"/>
        <v>0</v>
      </c>
      <c r="R386" s="90">
        <f t="shared" si="339"/>
        <v>126</v>
      </c>
      <c r="S386" s="90">
        <f t="shared" si="339"/>
        <v>111</v>
      </c>
      <c r="T386" s="90">
        <f t="shared" si="339"/>
        <v>226</v>
      </c>
      <c r="U386" s="90">
        <f t="shared" si="339"/>
        <v>156</v>
      </c>
      <c r="V386" s="90">
        <f t="shared" si="339"/>
        <v>13</v>
      </c>
      <c r="W386" s="90">
        <f t="shared" si="339"/>
        <v>54</v>
      </c>
      <c r="X386" s="90">
        <f t="shared" si="339"/>
        <v>73</v>
      </c>
      <c r="Y386" s="90">
        <f t="shared" si="339"/>
        <v>171</v>
      </c>
      <c r="Z386" s="90">
        <f t="shared" si="339"/>
        <v>88</v>
      </c>
      <c r="AA386" s="90">
        <f t="shared" si="339"/>
        <v>0</v>
      </c>
    </row>
    <row r="387" spans="3:27" ht="12.75" customHeight="1">
      <c r="M387"/>
      <c r="N387"/>
      <c r="O387"/>
      <c r="P387"/>
      <c r="Q387"/>
    </row>
    <row r="388" spans="3:27" ht="12.75" customHeight="1">
      <c r="M388"/>
      <c r="N388"/>
      <c r="O388"/>
      <c r="P388"/>
      <c r="Q388"/>
    </row>
    <row r="389" spans="3:27" ht="12.75" customHeight="1">
      <c r="M389"/>
      <c r="N389"/>
      <c r="O389"/>
      <c r="P389"/>
      <c r="Q389"/>
    </row>
    <row r="390" spans="3:27" ht="12.75" customHeight="1">
      <c r="M390"/>
      <c r="N390"/>
      <c r="O390"/>
      <c r="P390"/>
      <c r="Q390"/>
    </row>
    <row r="391" spans="3:27" ht="12.75" customHeight="1">
      <c r="M391"/>
      <c r="N391"/>
      <c r="O391"/>
      <c r="P391"/>
      <c r="Q391"/>
    </row>
    <row r="392" spans="3:27" ht="12.75" customHeight="1">
      <c r="M392"/>
      <c r="N392"/>
      <c r="O392"/>
      <c r="P392"/>
      <c r="Q392"/>
    </row>
    <row r="393" spans="3:27" ht="12.75" customHeight="1">
      <c r="M393"/>
      <c r="N393"/>
      <c r="O393"/>
      <c r="P393"/>
      <c r="Q393"/>
    </row>
    <row r="394" spans="3:27" ht="12.75" customHeight="1">
      <c r="M394"/>
      <c r="N394"/>
      <c r="O394"/>
      <c r="P394"/>
      <c r="Q394"/>
    </row>
    <row r="395" spans="3:27" ht="12.75" customHeight="1">
      <c r="M395"/>
      <c r="N395"/>
      <c r="O395"/>
      <c r="P395"/>
      <c r="Q395"/>
    </row>
    <row r="396" spans="3:27" ht="12.75" customHeight="1">
      <c r="M396"/>
      <c r="N396"/>
      <c r="O396"/>
      <c r="P396"/>
      <c r="Q396"/>
    </row>
    <row r="397" spans="3:27" ht="12.75" customHeight="1">
      <c r="M397"/>
      <c r="N397"/>
      <c r="O397"/>
      <c r="P397"/>
      <c r="Q397"/>
    </row>
    <row r="398" spans="3:27" ht="12.75" customHeight="1">
      <c r="M398"/>
      <c r="N398"/>
      <c r="O398"/>
      <c r="P398"/>
      <c r="Q398"/>
    </row>
    <row r="399" spans="3:27" ht="12.75" customHeight="1">
      <c r="M399"/>
      <c r="N399"/>
      <c r="O399"/>
      <c r="P399"/>
      <c r="Q399"/>
    </row>
    <row r="400" spans="3:27" ht="12.75" customHeight="1">
      <c r="M400"/>
      <c r="N400"/>
      <c r="O400"/>
      <c r="P400"/>
      <c r="Q400"/>
    </row>
    <row r="401" spans="13:17" ht="12.75" customHeight="1">
      <c r="M401"/>
      <c r="N401"/>
      <c r="O401"/>
      <c r="P401"/>
      <c r="Q401"/>
    </row>
    <row r="402" spans="13:17" ht="12.75" customHeight="1">
      <c r="M402"/>
      <c r="N402"/>
      <c r="O402"/>
      <c r="P402"/>
      <c r="Q402"/>
    </row>
    <row r="403" spans="13:17" ht="12.75" customHeight="1">
      <c r="M403"/>
      <c r="N403"/>
      <c r="O403"/>
      <c r="P403"/>
      <c r="Q403"/>
    </row>
    <row r="404" spans="13:17" ht="12.75" customHeight="1">
      <c r="M404"/>
      <c r="N404"/>
      <c r="O404"/>
      <c r="P404"/>
      <c r="Q404"/>
    </row>
    <row r="405" spans="13:17" ht="12.75" customHeight="1">
      <c r="M405"/>
      <c r="N405"/>
      <c r="O405"/>
      <c r="P405"/>
      <c r="Q405"/>
    </row>
    <row r="406" spans="13:17" ht="12.75" customHeight="1">
      <c r="M406"/>
      <c r="N406"/>
      <c r="O406"/>
      <c r="P406"/>
      <c r="Q406"/>
    </row>
    <row r="407" spans="13:17" ht="12.75" customHeight="1">
      <c r="M407"/>
      <c r="N407"/>
      <c r="O407"/>
      <c r="P407"/>
      <c r="Q407"/>
    </row>
    <row r="408" spans="13:17" ht="12.75" customHeight="1">
      <c r="M408"/>
      <c r="N408"/>
      <c r="O408"/>
      <c r="P408"/>
      <c r="Q408"/>
    </row>
    <row r="409" spans="13:17" ht="12.75" customHeight="1">
      <c r="M409"/>
      <c r="N409"/>
      <c r="O409"/>
      <c r="P409"/>
      <c r="Q409"/>
    </row>
    <row r="410" spans="13:17" ht="12.75" customHeight="1">
      <c r="M410"/>
      <c r="N410"/>
      <c r="O410"/>
      <c r="P410"/>
      <c r="Q410"/>
    </row>
    <row r="411" spans="13:17" ht="12.75" customHeight="1">
      <c r="M411"/>
      <c r="N411"/>
      <c r="O411"/>
      <c r="P411"/>
      <c r="Q411"/>
    </row>
    <row r="412" spans="13:17" ht="12.75" customHeight="1">
      <c r="M412"/>
      <c r="N412"/>
      <c r="O412"/>
      <c r="P412"/>
      <c r="Q412"/>
    </row>
    <row r="413" spans="13:17" ht="12.75" customHeight="1">
      <c r="M413"/>
      <c r="N413"/>
      <c r="O413"/>
      <c r="P413"/>
      <c r="Q413"/>
    </row>
    <row r="414" spans="13:17" ht="12.75" customHeight="1">
      <c r="M414"/>
      <c r="N414"/>
      <c r="O414"/>
      <c r="P414"/>
      <c r="Q414"/>
    </row>
    <row r="415" spans="13:17" ht="12.75" customHeight="1">
      <c r="M415"/>
      <c r="N415"/>
      <c r="O415"/>
      <c r="P415"/>
      <c r="Q415"/>
    </row>
    <row r="416" spans="13:17" ht="12.75" customHeight="1">
      <c r="M416"/>
      <c r="N416"/>
      <c r="O416"/>
      <c r="P416"/>
      <c r="Q416"/>
    </row>
    <row r="417" spans="13:17" ht="12.75" customHeight="1">
      <c r="M417"/>
      <c r="N417"/>
      <c r="O417"/>
      <c r="P417"/>
      <c r="Q417"/>
    </row>
    <row r="418" spans="13:17" ht="12.75" customHeight="1">
      <c r="M418"/>
      <c r="N418"/>
      <c r="O418"/>
      <c r="P418"/>
      <c r="Q418"/>
    </row>
    <row r="419" spans="13:17" ht="12.75" customHeight="1">
      <c r="M419"/>
      <c r="N419"/>
      <c r="O419"/>
      <c r="P419"/>
      <c r="Q419"/>
    </row>
    <row r="420" spans="13:17" ht="12.75" customHeight="1">
      <c r="M420"/>
      <c r="N420"/>
      <c r="O420"/>
      <c r="P420"/>
      <c r="Q420"/>
    </row>
    <row r="421" spans="13:17" ht="12.75" customHeight="1">
      <c r="M421"/>
      <c r="N421"/>
      <c r="O421"/>
      <c r="P421"/>
      <c r="Q421"/>
    </row>
    <row r="422" spans="13:17" ht="12.75" customHeight="1">
      <c r="M422"/>
      <c r="N422"/>
      <c r="O422"/>
      <c r="P422"/>
      <c r="Q422"/>
    </row>
    <row r="423" spans="13:17" ht="12.75" customHeight="1">
      <c r="M423"/>
      <c r="N423"/>
      <c r="O423"/>
      <c r="P423"/>
      <c r="Q423"/>
    </row>
    <row r="424" spans="13:17" ht="12.75" customHeight="1">
      <c r="M424"/>
      <c r="N424"/>
      <c r="O424"/>
      <c r="P424"/>
      <c r="Q424"/>
    </row>
    <row r="425" spans="13:17" ht="12.75" customHeight="1">
      <c r="M425"/>
      <c r="N425"/>
      <c r="O425"/>
      <c r="P425"/>
      <c r="Q425"/>
    </row>
    <row r="426" spans="13:17" ht="12.75" customHeight="1">
      <c r="M426"/>
      <c r="N426"/>
      <c r="O426"/>
      <c r="P426"/>
      <c r="Q426"/>
    </row>
    <row r="427" spans="13:17" ht="12.75" customHeight="1">
      <c r="M427"/>
      <c r="N427"/>
      <c r="O427"/>
      <c r="P427"/>
      <c r="Q427"/>
    </row>
    <row r="428" spans="13:17" ht="12.75" customHeight="1">
      <c r="M428"/>
      <c r="N428"/>
      <c r="O428"/>
      <c r="P428"/>
      <c r="Q428"/>
    </row>
    <row r="429" spans="13:17" ht="12.75" customHeight="1">
      <c r="M429"/>
      <c r="N429"/>
      <c r="O429"/>
      <c r="P429"/>
      <c r="Q429"/>
    </row>
    <row r="430" spans="13:17" ht="12.75" customHeight="1">
      <c r="M430"/>
      <c r="N430"/>
      <c r="O430"/>
      <c r="P430"/>
      <c r="Q430"/>
    </row>
    <row r="431" spans="13:17" ht="12.75" customHeight="1">
      <c r="M431"/>
      <c r="N431"/>
      <c r="O431"/>
      <c r="P431"/>
      <c r="Q431"/>
    </row>
    <row r="432" spans="13:17" ht="12.75" customHeight="1">
      <c r="M432"/>
      <c r="N432"/>
      <c r="O432"/>
      <c r="P432"/>
      <c r="Q432"/>
    </row>
    <row r="433" spans="13:17" ht="12.75" customHeight="1">
      <c r="M433"/>
      <c r="N433"/>
      <c r="O433"/>
      <c r="P433"/>
      <c r="Q433"/>
    </row>
    <row r="434" spans="13:17" ht="12.75" customHeight="1">
      <c r="M434"/>
      <c r="N434"/>
      <c r="O434"/>
      <c r="P434"/>
      <c r="Q434"/>
    </row>
    <row r="435" spans="13:17" ht="12.75" customHeight="1">
      <c r="M435"/>
      <c r="N435"/>
      <c r="O435"/>
      <c r="P435"/>
      <c r="Q435"/>
    </row>
    <row r="436" spans="13:17" ht="12.75" customHeight="1">
      <c r="M436"/>
      <c r="N436"/>
      <c r="O436"/>
      <c r="P436"/>
      <c r="Q436"/>
    </row>
    <row r="437" spans="13:17" ht="12.75" customHeight="1">
      <c r="M437"/>
      <c r="N437"/>
      <c r="O437"/>
      <c r="P437"/>
      <c r="Q437"/>
    </row>
    <row r="438" spans="13:17" ht="12.75" customHeight="1">
      <c r="M438"/>
      <c r="N438"/>
      <c r="O438"/>
      <c r="P438"/>
      <c r="Q438"/>
    </row>
    <row r="439" spans="13:17" ht="12.75" customHeight="1">
      <c r="M439"/>
      <c r="N439"/>
      <c r="O439"/>
      <c r="P439"/>
      <c r="Q439"/>
    </row>
    <row r="440" spans="13:17" ht="12.75" customHeight="1">
      <c r="M440"/>
      <c r="N440"/>
      <c r="O440"/>
      <c r="P440"/>
      <c r="Q440"/>
    </row>
    <row r="441" spans="13:17" ht="12.75" customHeight="1">
      <c r="M441"/>
      <c r="N441"/>
      <c r="O441"/>
      <c r="P441"/>
      <c r="Q441"/>
    </row>
    <row r="442" spans="13:17" ht="12.75" customHeight="1">
      <c r="M442"/>
      <c r="N442"/>
      <c r="O442"/>
      <c r="P442"/>
      <c r="Q442"/>
    </row>
    <row r="443" spans="13:17" ht="12.75" customHeight="1">
      <c r="M443"/>
      <c r="N443"/>
      <c r="O443"/>
      <c r="P443"/>
      <c r="Q443"/>
    </row>
    <row r="444" spans="13:17" ht="12.75" customHeight="1">
      <c r="M444"/>
      <c r="N444"/>
      <c r="O444"/>
      <c r="P444"/>
      <c r="Q444"/>
    </row>
    <row r="445" spans="13:17" ht="12.75" customHeight="1">
      <c r="M445"/>
      <c r="N445"/>
      <c r="O445"/>
      <c r="P445"/>
      <c r="Q445"/>
    </row>
    <row r="446" spans="13:17" ht="12.75" customHeight="1">
      <c r="M446"/>
      <c r="N446"/>
      <c r="O446"/>
      <c r="P446"/>
      <c r="Q446"/>
    </row>
    <row r="447" spans="13:17" ht="12.75" customHeight="1">
      <c r="M447"/>
      <c r="N447"/>
      <c r="O447"/>
      <c r="P447"/>
      <c r="Q447"/>
    </row>
    <row r="448" spans="13:17" ht="12.75" customHeight="1">
      <c r="M448"/>
      <c r="N448"/>
      <c r="O448"/>
      <c r="P448"/>
      <c r="Q448"/>
    </row>
    <row r="449" spans="13:17" ht="12.75" customHeight="1">
      <c r="M449"/>
      <c r="N449"/>
      <c r="O449"/>
      <c r="P449"/>
      <c r="Q449"/>
    </row>
    <row r="450" spans="13:17" ht="12.75" customHeight="1">
      <c r="M450"/>
      <c r="N450"/>
      <c r="O450"/>
      <c r="P450"/>
      <c r="Q450"/>
    </row>
    <row r="451" spans="13:17" ht="12.75" customHeight="1">
      <c r="M451"/>
      <c r="N451"/>
      <c r="O451"/>
      <c r="P451"/>
      <c r="Q451"/>
    </row>
    <row r="452" spans="13:17" ht="12.75" customHeight="1">
      <c r="M452"/>
      <c r="N452"/>
      <c r="O452"/>
      <c r="P452"/>
      <c r="Q452"/>
    </row>
    <row r="453" spans="13:17" ht="12.75" customHeight="1">
      <c r="M453"/>
      <c r="N453"/>
      <c r="O453"/>
      <c r="P453"/>
      <c r="Q453"/>
    </row>
    <row r="454" spans="13:17" ht="12.75" customHeight="1">
      <c r="M454"/>
      <c r="N454"/>
      <c r="O454"/>
      <c r="P454"/>
      <c r="Q454"/>
    </row>
    <row r="455" spans="13:17" ht="12.75" customHeight="1">
      <c r="M455"/>
      <c r="N455"/>
      <c r="O455"/>
      <c r="P455"/>
      <c r="Q455"/>
    </row>
    <row r="456" spans="13:17" ht="12.75" customHeight="1">
      <c r="M456"/>
      <c r="N456"/>
      <c r="O456"/>
      <c r="P456"/>
      <c r="Q456"/>
    </row>
    <row r="457" spans="13:17" ht="12.75" customHeight="1">
      <c r="M457"/>
      <c r="N457"/>
      <c r="O457"/>
      <c r="P457"/>
      <c r="Q457"/>
    </row>
    <row r="458" spans="13:17" ht="12.75" customHeight="1">
      <c r="M458"/>
      <c r="N458"/>
      <c r="O458"/>
      <c r="P458"/>
      <c r="Q458"/>
    </row>
    <row r="459" spans="13:17" ht="12.75" customHeight="1">
      <c r="M459"/>
      <c r="N459"/>
      <c r="O459"/>
      <c r="P459"/>
      <c r="Q459"/>
    </row>
    <row r="460" spans="13:17" ht="12.75" customHeight="1">
      <c r="M460"/>
      <c r="N460"/>
      <c r="O460"/>
      <c r="P460"/>
      <c r="Q460"/>
    </row>
    <row r="461" spans="13:17" ht="12.75" customHeight="1">
      <c r="M461"/>
      <c r="N461"/>
      <c r="O461"/>
      <c r="P461"/>
      <c r="Q461"/>
    </row>
    <row r="462" spans="13:17" ht="12.75" customHeight="1">
      <c r="M462"/>
      <c r="N462"/>
      <c r="O462"/>
      <c r="P462"/>
      <c r="Q462"/>
    </row>
    <row r="463" spans="13:17" ht="12.75" customHeight="1">
      <c r="M463"/>
      <c r="N463"/>
      <c r="O463"/>
      <c r="P463"/>
      <c r="Q463"/>
    </row>
    <row r="464" spans="13:17" ht="12.75" customHeight="1">
      <c r="M464"/>
      <c r="N464"/>
      <c r="O464"/>
      <c r="P464"/>
      <c r="Q464"/>
    </row>
    <row r="465" spans="13:17" ht="12.75" customHeight="1">
      <c r="M465"/>
      <c r="N465"/>
      <c r="O465"/>
      <c r="P465"/>
      <c r="Q465"/>
    </row>
    <row r="466" spans="13:17" ht="12.75" customHeight="1">
      <c r="M466"/>
      <c r="N466"/>
      <c r="O466"/>
      <c r="P466"/>
      <c r="Q466"/>
    </row>
    <row r="467" spans="13:17" ht="12.75" customHeight="1">
      <c r="M467"/>
      <c r="N467"/>
      <c r="O467"/>
      <c r="P467"/>
      <c r="Q467"/>
    </row>
    <row r="468" spans="13:17" ht="12.75" customHeight="1">
      <c r="M468"/>
      <c r="N468"/>
      <c r="O468"/>
      <c r="P468"/>
      <c r="Q468"/>
    </row>
    <row r="469" spans="13:17" ht="12.75" customHeight="1">
      <c r="M469"/>
      <c r="N469"/>
      <c r="O469"/>
      <c r="P469"/>
      <c r="Q469"/>
    </row>
    <row r="470" spans="13:17" ht="12.75" customHeight="1">
      <c r="M470"/>
      <c r="N470"/>
      <c r="O470"/>
      <c r="P470"/>
      <c r="Q470"/>
    </row>
    <row r="471" spans="13:17" ht="12.75" customHeight="1">
      <c r="M471"/>
      <c r="N471"/>
      <c r="O471"/>
      <c r="P471"/>
      <c r="Q471"/>
    </row>
    <row r="472" spans="13:17" ht="12.75" customHeight="1">
      <c r="M472"/>
      <c r="N472"/>
      <c r="O472"/>
      <c r="P472"/>
      <c r="Q472"/>
    </row>
    <row r="473" spans="13:17" ht="12.75" customHeight="1">
      <c r="M473"/>
      <c r="N473"/>
      <c r="O473"/>
      <c r="P473"/>
      <c r="Q473"/>
    </row>
    <row r="474" spans="13:17" ht="12.75" customHeight="1">
      <c r="M474"/>
      <c r="N474"/>
      <c r="O474"/>
      <c r="P474"/>
      <c r="Q474"/>
    </row>
    <row r="475" spans="13:17" ht="12.75" customHeight="1">
      <c r="M475"/>
      <c r="N475"/>
      <c r="O475"/>
      <c r="P475"/>
      <c r="Q475"/>
    </row>
    <row r="476" spans="13:17" ht="12.75" customHeight="1">
      <c r="M476"/>
      <c r="N476"/>
      <c r="O476"/>
      <c r="P476"/>
      <c r="Q476"/>
    </row>
    <row r="477" spans="13:17" ht="12.75" customHeight="1">
      <c r="M477"/>
      <c r="N477"/>
      <c r="O477"/>
      <c r="P477"/>
      <c r="Q477"/>
    </row>
    <row r="478" spans="13:17" ht="12.75" customHeight="1">
      <c r="M478"/>
      <c r="N478"/>
      <c r="O478"/>
      <c r="P478"/>
      <c r="Q478"/>
    </row>
    <row r="479" spans="13:17" ht="12.75" customHeight="1">
      <c r="M479"/>
      <c r="N479"/>
      <c r="O479"/>
      <c r="P479"/>
      <c r="Q479"/>
    </row>
    <row r="480" spans="13:17" ht="12.75" customHeight="1">
      <c r="M480"/>
      <c r="N480"/>
      <c r="O480"/>
      <c r="P480"/>
      <c r="Q480"/>
    </row>
    <row r="481" spans="13:17" ht="12.75" customHeight="1">
      <c r="M481"/>
      <c r="N481"/>
      <c r="O481"/>
      <c r="P481"/>
      <c r="Q481"/>
    </row>
    <row r="482" spans="13:17" ht="12.75" customHeight="1">
      <c r="M482"/>
      <c r="N482"/>
      <c r="O482"/>
      <c r="P482"/>
      <c r="Q482"/>
    </row>
    <row r="483" spans="13:17" ht="12.75" customHeight="1">
      <c r="M483"/>
      <c r="N483"/>
      <c r="O483"/>
      <c r="P483"/>
      <c r="Q483"/>
    </row>
    <row r="484" spans="13:17" ht="12.75" customHeight="1">
      <c r="M484"/>
      <c r="N484"/>
      <c r="O484"/>
      <c r="P484"/>
      <c r="Q484"/>
    </row>
    <row r="485" spans="13:17" ht="12.75" customHeight="1">
      <c r="M485"/>
      <c r="N485"/>
      <c r="O485"/>
      <c r="P485"/>
      <c r="Q485"/>
    </row>
    <row r="486" spans="13:17" ht="12.75" customHeight="1">
      <c r="M486"/>
      <c r="N486"/>
      <c r="O486"/>
      <c r="P486"/>
      <c r="Q486"/>
    </row>
    <row r="487" spans="13:17" ht="12.75" customHeight="1">
      <c r="M487"/>
      <c r="N487"/>
      <c r="O487"/>
      <c r="P487"/>
      <c r="Q487"/>
    </row>
    <row r="488" spans="13:17" ht="12.75" customHeight="1">
      <c r="M488"/>
      <c r="N488"/>
      <c r="O488"/>
      <c r="P488"/>
      <c r="Q488"/>
    </row>
    <row r="489" spans="13:17" ht="12.75" customHeight="1">
      <c r="M489"/>
      <c r="N489"/>
      <c r="O489"/>
      <c r="P489"/>
      <c r="Q489"/>
    </row>
    <row r="490" spans="13:17" ht="12.75" customHeight="1">
      <c r="M490"/>
      <c r="N490"/>
      <c r="O490"/>
      <c r="P490"/>
      <c r="Q490"/>
    </row>
    <row r="491" spans="13:17" ht="12.75" customHeight="1">
      <c r="M491"/>
      <c r="N491"/>
      <c r="O491"/>
      <c r="P491"/>
      <c r="Q491"/>
    </row>
    <row r="492" spans="13:17" ht="12.75" customHeight="1">
      <c r="M492"/>
      <c r="N492"/>
      <c r="O492"/>
      <c r="P492"/>
      <c r="Q492"/>
    </row>
    <row r="493" spans="13:17" ht="12.75" customHeight="1">
      <c r="M493"/>
      <c r="N493"/>
      <c r="O493"/>
      <c r="P493"/>
      <c r="Q493"/>
    </row>
    <row r="494" spans="13:17" ht="12.75" customHeight="1">
      <c r="M494"/>
      <c r="N494"/>
      <c r="O494"/>
      <c r="P494"/>
      <c r="Q494"/>
    </row>
    <row r="495" spans="13:17" ht="12.75" customHeight="1">
      <c r="M495"/>
      <c r="N495"/>
      <c r="O495"/>
      <c r="P495"/>
      <c r="Q495"/>
    </row>
    <row r="496" spans="13:17" ht="12.75" customHeight="1">
      <c r="M496"/>
      <c r="N496"/>
      <c r="O496"/>
      <c r="P496"/>
      <c r="Q496"/>
    </row>
    <row r="497" spans="13:17" ht="12.75" customHeight="1">
      <c r="M497"/>
      <c r="N497"/>
      <c r="O497"/>
      <c r="P497"/>
      <c r="Q497"/>
    </row>
  </sheetData>
  <sheetProtection selectLockedCells="1" selectUnlockedCells="1"/>
  <phoneticPr fontId="10" type="noConversion"/>
  <pageMargins left="0.75" right="0.75" top="1" bottom="1" header="0.51180555555555551" footer="0.5118055555555555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317"/>
  <sheetViews>
    <sheetView zoomScale="125" zoomScaleNormal="125" zoomScalePageLayoutView="125" workbookViewId="0">
      <selection activeCell="F82" sqref="F82"/>
    </sheetView>
  </sheetViews>
  <sheetFormatPr defaultColWidth="8.7109375" defaultRowHeight="12.75" customHeight="1"/>
  <cols>
    <col min="1" max="1" width="2.140625" style="11" customWidth="1"/>
    <col min="2" max="2" width="17.5703125" style="12" customWidth="1"/>
    <col min="3" max="3" width="11.28515625" style="13" customWidth="1"/>
    <col min="4" max="4" width="10.7109375" style="9" customWidth="1"/>
    <col min="5" max="5" width="9.140625" style="9" customWidth="1"/>
    <col min="6" max="6" width="8.5703125" style="9" customWidth="1"/>
    <col min="7" max="7" width="6.140625" style="84" hidden="1" customWidth="1"/>
    <col min="8" max="8" width="6.5703125" style="84" hidden="1" customWidth="1"/>
    <col min="9" max="9" width="7" style="84" hidden="1" customWidth="1"/>
    <col min="10" max="10" width="7.140625" style="84" hidden="1" customWidth="1"/>
    <col min="11" max="11" width="6.85546875" style="84" hidden="1" customWidth="1"/>
    <col min="12" max="12" width="2.5703125" style="84" hidden="1" customWidth="1"/>
    <col min="13" max="13" width="7.5703125" hidden="1" customWidth="1"/>
    <col min="14" max="17" width="7.140625" hidden="1" customWidth="1"/>
    <col min="18" max="19" width="7" hidden="1" customWidth="1"/>
    <col min="20" max="20" width="7.140625" hidden="1" customWidth="1"/>
    <col min="21" max="21" width="7.7109375" hidden="1" customWidth="1"/>
    <col min="22" max="22" width="7.140625" hidden="1" customWidth="1"/>
    <col min="23" max="26" width="7.42578125" hidden="1" customWidth="1"/>
    <col min="27" max="27" width="7.7109375" hidden="1" customWidth="1"/>
  </cols>
  <sheetData>
    <row r="1" spans="1:27" ht="12.75" customHeight="1">
      <c r="B1" s="15" t="s">
        <v>9</v>
      </c>
      <c r="C1" s="15"/>
      <c r="D1" s="15"/>
      <c r="E1" s="15"/>
      <c r="F1" s="15"/>
    </row>
    <row r="2" spans="1:27" ht="12.75" customHeight="1">
      <c r="B2" s="18" t="s">
        <v>111</v>
      </c>
      <c r="C2" s="19"/>
      <c r="D2" s="20"/>
      <c r="E2" s="20"/>
      <c r="F2" s="20"/>
      <c r="G2" s="85"/>
      <c r="H2" s="85"/>
    </row>
    <row r="3" spans="1:27" ht="12.75" customHeight="1">
      <c r="B3" s="18"/>
      <c r="C3" s="19"/>
      <c r="D3" s="21"/>
      <c r="E3" s="21"/>
      <c r="F3" s="20"/>
      <c r="G3" s="85"/>
      <c r="H3" s="85"/>
    </row>
    <row r="4" spans="1:27" ht="12.75" customHeight="1">
      <c r="A4" s="22"/>
      <c r="B4" s="22"/>
      <c r="C4" s="22"/>
      <c r="D4" s="23"/>
      <c r="E4" s="16"/>
      <c r="F4" s="15"/>
    </row>
    <row r="5" spans="1:27" ht="12.75" customHeight="1">
      <c r="A5" s="11" t="s">
        <v>10</v>
      </c>
      <c r="B5" s="11"/>
      <c r="C5" s="24"/>
      <c r="D5" s="17"/>
      <c r="E5" s="17"/>
      <c r="F5" s="17"/>
      <c r="M5" t="s">
        <v>41</v>
      </c>
      <c r="R5" t="s">
        <v>39</v>
      </c>
      <c r="W5" t="s">
        <v>40</v>
      </c>
    </row>
    <row r="6" spans="1:27" ht="12.75" customHeight="1">
      <c r="A6" s="11" t="s">
        <v>11</v>
      </c>
      <c r="C6" s="25" t="s">
        <v>12</v>
      </c>
      <c r="D6" s="16" t="s">
        <v>13</v>
      </c>
      <c r="E6" s="16" t="s">
        <v>14</v>
      </c>
      <c r="F6" s="16" t="s">
        <v>15</v>
      </c>
      <c r="M6" t="s">
        <v>42</v>
      </c>
      <c r="N6" t="s">
        <v>43</v>
      </c>
      <c r="O6" t="s">
        <v>44</v>
      </c>
      <c r="P6" t="s">
        <v>45</v>
      </c>
      <c r="Q6" t="s">
        <v>46</v>
      </c>
      <c r="R6" t="s">
        <v>42</v>
      </c>
      <c r="S6" t="s">
        <v>43</v>
      </c>
      <c r="T6" t="s">
        <v>44</v>
      </c>
      <c r="U6" t="s">
        <v>45</v>
      </c>
      <c r="V6" t="s">
        <v>46</v>
      </c>
      <c r="W6" t="s">
        <v>42</v>
      </c>
      <c r="X6" t="s">
        <v>43</v>
      </c>
      <c r="Y6" t="s">
        <v>44</v>
      </c>
      <c r="Z6" t="s">
        <v>45</v>
      </c>
      <c r="AA6" t="s">
        <v>46</v>
      </c>
    </row>
    <row r="7" spans="1:27" ht="12.75" customHeight="1">
      <c r="A7" s="31">
        <v>1</v>
      </c>
      <c r="B7" s="32" t="s">
        <v>2</v>
      </c>
      <c r="C7" s="33">
        <v>0.55000000000000004</v>
      </c>
      <c r="D7" s="34">
        <v>5</v>
      </c>
      <c r="E7" s="35">
        <v>1</v>
      </c>
      <c r="F7" s="35">
        <f>Max!$B$2*C7</f>
        <v>110.00000000000001</v>
      </c>
      <c r="G7" s="86">
        <f>D7*E7</f>
        <v>5</v>
      </c>
      <c r="H7" s="87">
        <f>F7*G7</f>
        <v>550.00000000000011</v>
      </c>
      <c r="I7" s="86"/>
      <c r="J7" s="87"/>
      <c r="K7" s="86"/>
      <c r="L7" s="87"/>
      <c r="M7" s="175">
        <f>IF(ISNUMBER(SEARCH("squat",$B7)),IF($C7&gt;=0.5,IF($C7&lt;0.6,$D7*$E7," ")," ")," ")</f>
        <v>5</v>
      </c>
      <c r="N7" s="175" t="str">
        <f>IF(ISNUMBER(SEARCH("squat",$B7)),IF($C7&gt;=0.6,IF($C7&lt;0.7,$D7*$E7," ")," ")," ")</f>
        <v xml:space="preserve"> </v>
      </c>
      <c r="O7" s="175" t="str">
        <f>IF(ISNUMBER(SEARCH("squat",$B7)),IF($C7&gt;=0.7,IF($C7&lt;0.8,$D7*$E7," ")," ")," ")</f>
        <v xml:space="preserve"> </v>
      </c>
      <c r="P7" s="175" t="str">
        <f>IF(ISNUMBER(SEARCH("squat",$B7)),IF($C7&gt;=0.8,IF($C7&lt;0.9,$D7*$E7," ")," ")," ")</f>
        <v xml:space="preserve"> </v>
      </c>
      <c r="Q7" s="175" t="str">
        <f>IF(ISNUMBER(SEARCH("squat",$B7)),IF($C7&gt;=0.9,$D7*$E7," ")," ")</f>
        <v xml:space="preserve"> </v>
      </c>
    </row>
    <row r="8" spans="1:27" ht="12.75" customHeight="1">
      <c r="A8" s="31"/>
      <c r="B8" s="173" t="s">
        <v>2</v>
      </c>
      <c r="C8" s="33">
        <v>0.65</v>
      </c>
      <c r="D8" s="34">
        <v>4</v>
      </c>
      <c r="E8" s="35">
        <v>1</v>
      </c>
      <c r="F8" s="35">
        <f>Max!$B$2*C8</f>
        <v>130</v>
      </c>
      <c r="G8" s="86">
        <f>D8*E8</f>
        <v>4</v>
      </c>
      <c r="H8" s="87">
        <f>F8*G8</f>
        <v>520</v>
      </c>
      <c r="I8" s="86"/>
      <c r="J8" s="87"/>
      <c r="K8" s="86"/>
      <c r="L8" s="87"/>
      <c r="M8" s="175" t="str">
        <f t="shared" ref="M8:M10" si="0">IF(ISNUMBER(SEARCH("squat",$B8)),IF($C8&gt;=0.5,IF($C8&lt;0.6,$D8*$E8," ")," ")," ")</f>
        <v xml:space="preserve"> </v>
      </c>
      <c r="N8" s="175">
        <f t="shared" ref="N8:N10" si="1">IF(ISNUMBER(SEARCH("squat",$B8)),IF($C8&gt;=0.6,IF($C8&lt;0.7,$D8*$E8," ")," ")," ")</f>
        <v>4</v>
      </c>
      <c r="O8" s="175" t="str">
        <f t="shared" ref="O8:O10" si="2">IF(ISNUMBER(SEARCH("squat",$B8)),IF($C8&gt;=0.7,IF($C8&lt;0.8,$D8*$E8," ")," ")," ")</f>
        <v xml:space="preserve"> </v>
      </c>
      <c r="P8" s="175" t="str">
        <f t="shared" ref="P8:P10" si="3">IF(ISNUMBER(SEARCH("squat",$B8)),IF($C8&gt;=0.8,IF($C8&lt;0.9,$D8*$E8," ")," ")," ")</f>
        <v xml:space="preserve"> </v>
      </c>
      <c r="Q8" s="175" t="str">
        <f t="shared" ref="Q8:Q10" si="4">IF(ISNUMBER(SEARCH("squat",$B8)),IF($C8&gt;=0.9,$D8*$E8," ")," ")</f>
        <v xml:space="preserve"> </v>
      </c>
    </row>
    <row r="9" spans="1:27" ht="12.75" customHeight="1">
      <c r="A9" s="31"/>
      <c r="B9" s="173" t="s">
        <v>2</v>
      </c>
      <c r="C9" s="33">
        <v>0.75</v>
      </c>
      <c r="D9" s="34">
        <v>3</v>
      </c>
      <c r="E9" s="35">
        <v>1</v>
      </c>
      <c r="F9" s="35">
        <f>Max!$B$2*C9</f>
        <v>150</v>
      </c>
      <c r="G9" s="86">
        <f>D9*E9</f>
        <v>3</v>
      </c>
      <c r="H9" s="87">
        <f>F9*G9</f>
        <v>450</v>
      </c>
      <c r="I9" s="86"/>
      <c r="J9" s="87"/>
      <c r="K9" s="86"/>
      <c r="L9" s="87"/>
      <c r="M9" s="175" t="str">
        <f t="shared" si="0"/>
        <v xml:space="preserve"> </v>
      </c>
      <c r="N9" s="175" t="str">
        <f t="shared" si="1"/>
        <v xml:space="preserve"> </v>
      </c>
      <c r="O9" s="175">
        <f t="shared" si="2"/>
        <v>3</v>
      </c>
      <c r="P9" s="175" t="str">
        <f t="shared" si="3"/>
        <v xml:space="preserve"> </v>
      </c>
      <c r="Q9" s="175" t="str">
        <f t="shared" si="4"/>
        <v xml:space="preserve"> </v>
      </c>
    </row>
    <row r="10" spans="1:27" ht="12.75" customHeight="1">
      <c r="A10" s="31"/>
      <c r="B10" s="173" t="s">
        <v>2</v>
      </c>
      <c r="C10" s="33">
        <v>0.85</v>
      </c>
      <c r="D10" s="34">
        <v>2</v>
      </c>
      <c r="E10" s="35">
        <v>3</v>
      </c>
      <c r="F10" s="35">
        <f>Max!$B$2*C10</f>
        <v>170</v>
      </c>
      <c r="G10" s="86">
        <f>D10*E10</f>
        <v>6</v>
      </c>
      <c r="H10" s="87">
        <f>F10*G10</f>
        <v>1020</v>
      </c>
      <c r="I10" s="86"/>
      <c r="J10" s="87"/>
      <c r="K10" s="86"/>
      <c r="L10" s="87"/>
      <c r="M10" s="175" t="str">
        <f t="shared" si="0"/>
        <v xml:space="preserve"> </v>
      </c>
      <c r="N10" s="175" t="str">
        <f t="shared" si="1"/>
        <v xml:space="preserve"> </v>
      </c>
      <c r="O10" s="175" t="str">
        <f t="shared" si="2"/>
        <v xml:space="preserve"> </v>
      </c>
      <c r="P10" s="175">
        <f t="shared" si="3"/>
        <v>6</v>
      </c>
      <c r="Q10" s="175" t="str">
        <f t="shared" si="4"/>
        <v xml:space="preserve"> </v>
      </c>
    </row>
    <row r="11" spans="1:27" ht="12.75" customHeight="1">
      <c r="A11" s="26">
        <v>2</v>
      </c>
      <c r="B11" s="27" t="s">
        <v>16</v>
      </c>
      <c r="C11" s="28">
        <v>0.5</v>
      </c>
      <c r="D11" s="30">
        <v>5</v>
      </c>
      <c r="E11" s="29">
        <v>1</v>
      </c>
      <c r="F11" s="29">
        <f>Max!$B$3*C11</f>
        <v>42.5</v>
      </c>
      <c r="G11" s="86"/>
      <c r="H11" s="87"/>
      <c r="I11" s="86">
        <f>D11*E11</f>
        <v>5</v>
      </c>
      <c r="J11" s="87">
        <f>F11*I11</f>
        <v>212.5</v>
      </c>
      <c r="K11" s="86"/>
      <c r="L11" s="87"/>
      <c r="R11" s="176">
        <f t="shared" ref="R11:R14" si="5">IF(ISNUMBER(SEARCH("bench",$B11)),IF($C11&gt;=0.5,IF($C11&lt;0.6,$D11*$E11," ")," ")," ")</f>
        <v>5</v>
      </c>
      <c r="S11" s="176" t="str">
        <f t="shared" ref="S11:S14" si="6">IF(ISNUMBER(SEARCH("bench",$B11)),IF($C11&gt;=0.6,IF($C11&lt;0.7,$D11*$E11," ")," ")," ")</f>
        <v xml:space="preserve"> </v>
      </c>
      <c r="T11" s="176" t="str">
        <f t="shared" ref="T11:T14" si="7">IF(ISNUMBER(SEARCH("bench",$B11)),IF($C11&gt;=0.7,IF($C11&lt;0.8,$D11*$E11," ")," ")," ")</f>
        <v xml:space="preserve"> </v>
      </c>
      <c r="U11" s="176" t="str">
        <f t="shared" ref="U11:U14" si="8">IF(ISNUMBER(SEARCH("bench",$B11)),IF($C11&gt;=0.8,IF($C11&lt;0.9,$D11*$E11," ")," ")," ")</f>
        <v xml:space="preserve"> </v>
      </c>
      <c r="V11" s="176" t="str">
        <f t="shared" ref="V11:V14" si="9">IF(ISNUMBER(SEARCH("bench",$B11)),IF($C11&gt;=0.9,$D11*$E11," ")," ")</f>
        <v xml:space="preserve"> </v>
      </c>
    </row>
    <row r="12" spans="1:27" ht="12.75" customHeight="1">
      <c r="A12" s="26"/>
      <c r="B12" s="174" t="s">
        <v>16</v>
      </c>
      <c r="C12" s="28">
        <v>0.6</v>
      </c>
      <c r="D12" s="30">
        <v>4</v>
      </c>
      <c r="E12" s="29">
        <v>1</v>
      </c>
      <c r="F12" s="29">
        <f>Max!$B$3*C12</f>
        <v>51</v>
      </c>
      <c r="G12" s="86"/>
      <c r="H12" s="87"/>
      <c r="I12" s="86">
        <f>D12*E12</f>
        <v>4</v>
      </c>
      <c r="J12" s="87">
        <f>F12*I12</f>
        <v>204</v>
      </c>
      <c r="K12" s="86"/>
      <c r="L12" s="87"/>
      <c r="R12" s="176" t="str">
        <f t="shared" si="5"/>
        <v xml:space="preserve"> </v>
      </c>
      <c r="S12" s="176">
        <f t="shared" si="6"/>
        <v>4</v>
      </c>
      <c r="T12" s="176" t="str">
        <f t="shared" si="7"/>
        <v xml:space="preserve"> </v>
      </c>
      <c r="U12" s="176" t="str">
        <f t="shared" si="8"/>
        <v xml:space="preserve"> </v>
      </c>
      <c r="V12" s="176" t="str">
        <f t="shared" si="9"/>
        <v xml:space="preserve"> </v>
      </c>
    </row>
    <row r="13" spans="1:27" ht="12.75" customHeight="1">
      <c r="A13" s="26"/>
      <c r="B13" s="174" t="s">
        <v>16</v>
      </c>
      <c r="C13" s="28">
        <v>0.7</v>
      </c>
      <c r="D13" s="30">
        <v>3</v>
      </c>
      <c r="E13" s="29">
        <v>1</v>
      </c>
      <c r="F13" s="29">
        <f>Max!$B$3*C13</f>
        <v>59.499999999999993</v>
      </c>
      <c r="G13" s="86"/>
      <c r="H13" s="87"/>
      <c r="I13" s="86">
        <f>D13*E13</f>
        <v>3</v>
      </c>
      <c r="J13" s="87">
        <f>F13*I13</f>
        <v>178.49999999999997</v>
      </c>
      <c r="K13" s="86"/>
      <c r="L13" s="87"/>
      <c r="R13" s="176" t="str">
        <f t="shared" si="5"/>
        <v xml:space="preserve"> </v>
      </c>
      <c r="S13" s="176" t="str">
        <f t="shared" si="6"/>
        <v xml:space="preserve"> </v>
      </c>
      <c r="T13" s="176">
        <f t="shared" si="7"/>
        <v>3</v>
      </c>
      <c r="U13" s="176" t="str">
        <f t="shared" si="8"/>
        <v xml:space="preserve"> </v>
      </c>
      <c r="V13" s="176" t="str">
        <f t="shared" si="9"/>
        <v xml:space="preserve"> </v>
      </c>
    </row>
    <row r="14" spans="1:27" ht="12.75" customHeight="1">
      <c r="A14" s="26"/>
      <c r="B14" s="174" t="s">
        <v>16</v>
      </c>
      <c r="C14" s="28">
        <v>0.8</v>
      </c>
      <c r="D14" s="30">
        <v>2</v>
      </c>
      <c r="E14" s="29">
        <v>4</v>
      </c>
      <c r="F14" s="29">
        <f>Max!$B$3*C14</f>
        <v>68</v>
      </c>
      <c r="G14" s="86"/>
      <c r="H14" s="87"/>
      <c r="I14" s="86">
        <f>D14*E14</f>
        <v>8</v>
      </c>
      <c r="J14" s="87">
        <f>F14*I14</f>
        <v>544</v>
      </c>
      <c r="K14" s="86"/>
      <c r="L14" s="87"/>
      <c r="R14" s="176" t="str">
        <f t="shared" si="5"/>
        <v xml:space="preserve"> </v>
      </c>
      <c r="S14" s="176" t="str">
        <f t="shared" si="6"/>
        <v xml:space="preserve"> </v>
      </c>
      <c r="T14" s="176" t="str">
        <f t="shared" si="7"/>
        <v xml:space="preserve"> </v>
      </c>
      <c r="U14" s="176">
        <f t="shared" si="8"/>
        <v>8</v>
      </c>
      <c r="V14" s="176" t="str">
        <f t="shared" si="9"/>
        <v xml:space="preserve"> </v>
      </c>
    </row>
    <row r="15" spans="1:27" ht="12.75" customHeight="1">
      <c r="A15" s="31">
        <v>4</v>
      </c>
      <c r="B15" s="32" t="s">
        <v>2</v>
      </c>
      <c r="C15" s="33">
        <v>0.5</v>
      </c>
      <c r="D15" s="34">
        <v>3</v>
      </c>
      <c r="E15" s="35">
        <v>1</v>
      </c>
      <c r="F15" s="35">
        <f>Max!$B$2*C15</f>
        <v>100</v>
      </c>
      <c r="G15" s="86">
        <f>D15*E15</f>
        <v>3</v>
      </c>
      <c r="H15" s="87">
        <f>F15*G15</f>
        <v>300</v>
      </c>
      <c r="I15" s="86"/>
      <c r="J15" s="87"/>
      <c r="K15" s="86"/>
      <c r="L15" s="87"/>
      <c r="M15" s="175">
        <f>IF(ISNUMBER(SEARCH("squat",$B15)),IF($C15&gt;=0.5,IF($C15&lt;0.6,$D15*$E15," ")," ")," ")</f>
        <v>3</v>
      </c>
      <c r="N15" s="175" t="str">
        <f>IF(ISNUMBER(SEARCH("squat",$B15)),IF($C15&gt;=0.6,IF($C15&lt;0.7,$D15*$E15," ")," ")," ")</f>
        <v xml:space="preserve"> </v>
      </c>
      <c r="O15" s="175" t="str">
        <f>IF(ISNUMBER(SEARCH("squat",$B15)),IF($C15&gt;=0.7,IF($C15&lt;0.8,$D15*$E15," ")," ")," ")</f>
        <v xml:space="preserve"> </v>
      </c>
      <c r="P15" s="175" t="str">
        <f>IF(ISNUMBER(SEARCH("squat",$B15)),IF($C15&gt;=0.8,IF($C15&lt;0.9,$D15*$E15," ")," ")," ")</f>
        <v xml:space="preserve"> </v>
      </c>
      <c r="Q15" s="175" t="str">
        <f>IF(ISNUMBER(SEARCH("squat",$B15)),IF($C15&gt;=0.9,$D15*$E15," ")," ")</f>
        <v xml:space="preserve"> </v>
      </c>
    </row>
    <row r="16" spans="1:27" ht="12.75" customHeight="1">
      <c r="A16" s="31"/>
      <c r="B16" s="173" t="s">
        <v>2</v>
      </c>
      <c r="C16" s="33">
        <v>0.6</v>
      </c>
      <c r="D16" s="34">
        <v>3</v>
      </c>
      <c r="E16" s="35">
        <v>1</v>
      </c>
      <c r="F16" s="35">
        <f>Max!$B$2*C16</f>
        <v>120</v>
      </c>
      <c r="G16" s="86">
        <f>D16*E16</f>
        <v>3</v>
      </c>
      <c r="H16" s="87">
        <f>F16*G16</f>
        <v>360</v>
      </c>
      <c r="I16" s="86"/>
      <c r="J16" s="87"/>
      <c r="K16" s="86"/>
      <c r="L16" s="87"/>
      <c r="M16" s="175" t="str">
        <f t="shared" ref="M16:M18" si="10">IF(ISNUMBER(SEARCH("squat",$B16)),IF($C16&gt;=0.5,IF($C16&lt;0.6,$D16*$E16," ")," ")," ")</f>
        <v xml:space="preserve"> </v>
      </c>
      <c r="N16" s="175">
        <f t="shared" ref="N16:N18" si="11">IF(ISNUMBER(SEARCH("squat",$B16)),IF($C16&gt;=0.6,IF($C16&lt;0.7,$D16*$E16," ")," ")," ")</f>
        <v>3</v>
      </c>
      <c r="O16" s="175" t="str">
        <f t="shared" ref="O16:O18" si="12">IF(ISNUMBER(SEARCH("squat",$B16)),IF($C16&gt;=0.7,IF($C16&lt;0.8,$D16*$E16," ")," ")," ")</f>
        <v xml:space="preserve"> </v>
      </c>
      <c r="P16" s="175" t="str">
        <f t="shared" ref="P16:P18" si="13">IF(ISNUMBER(SEARCH("squat",$B16)),IF($C16&gt;=0.8,IF($C16&lt;0.9,$D16*$E16," ")," ")," ")</f>
        <v xml:space="preserve"> </v>
      </c>
      <c r="Q16" s="175" t="str">
        <f t="shared" ref="Q16:Q18" si="14">IF(ISNUMBER(SEARCH("squat",$B16)),IF($C16&gt;=0.9,$D16*$E16," ")," ")</f>
        <v xml:space="preserve"> </v>
      </c>
    </row>
    <row r="17" spans="1:27" ht="12.75" customHeight="1">
      <c r="A17" s="31"/>
      <c r="B17" s="173" t="s">
        <v>2</v>
      </c>
      <c r="C17" s="33">
        <v>0.7</v>
      </c>
      <c r="D17" s="34">
        <v>3</v>
      </c>
      <c r="E17" s="35">
        <v>1</v>
      </c>
      <c r="F17" s="35">
        <f>Max!$B$2*C17</f>
        <v>140</v>
      </c>
      <c r="G17" s="86">
        <f>D17*E17</f>
        <v>3</v>
      </c>
      <c r="H17" s="87">
        <f>F17*G17</f>
        <v>420</v>
      </c>
      <c r="I17" s="86"/>
      <c r="J17" s="87"/>
      <c r="K17" s="86"/>
      <c r="L17" s="87"/>
      <c r="M17" s="175" t="str">
        <f t="shared" si="10"/>
        <v xml:space="preserve"> </v>
      </c>
      <c r="N17" s="175" t="str">
        <f t="shared" si="11"/>
        <v xml:space="preserve"> </v>
      </c>
      <c r="O17" s="175">
        <f t="shared" si="12"/>
        <v>3</v>
      </c>
      <c r="P17" s="175" t="str">
        <f t="shared" si="13"/>
        <v xml:space="preserve"> </v>
      </c>
      <c r="Q17" s="175" t="str">
        <f t="shared" si="14"/>
        <v xml:space="preserve"> </v>
      </c>
    </row>
    <row r="18" spans="1:27" ht="12.75" customHeight="1">
      <c r="A18" s="31"/>
      <c r="B18" s="173" t="s">
        <v>2</v>
      </c>
      <c r="C18" s="33">
        <v>0.8</v>
      </c>
      <c r="D18" s="34">
        <v>2</v>
      </c>
      <c r="E18" s="35">
        <v>4</v>
      </c>
      <c r="F18" s="35">
        <f>Max!$B$2*C18</f>
        <v>160</v>
      </c>
      <c r="G18" s="86">
        <f>D18*E18</f>
        <v>8</v>
      </c>
      <c r="H18" s="87">
        <f>F18*G18</f>
        <v>1280</v>
      </c>
      <c r="I18" s="86"/>
      <c r="J18" s="87"/>
      <c r="K18" s="86"/>
      <c r="L18" s="87"/>
      <c r="M18" s="175" t="str">
        <f t="shared" si="10"/>
        <v xml:space="preserve"> </v>
      </c>
      <c r="N18" s="175" t="str">
        <f t="shared" si="11"/>
        <v xml:space="preserve"> </v>
      </c>
      <c r="O18" s="175" t="str">
        <f t="shared" si="12"/>
        <v xml:space="preserve"> </v>
      </c>
      <c r="P18" s="175">
        <f t="shared" si="13"/>
        <v>8</v>
      </c>
      <c r="Q18" s="175" t="str">
        <f t="shared" si="14"/>
        <v xml:space="preserve"> </v>
      </c>
    </row>
    <row r="19" spans="1:27" ht="12.75" customHeight="1">
      <c r="A19" s="51">
        <v>3</v>
      </c>
      <c r="B19" s="48" t="s">
        <v>87</v>
      </c>
      <c r="C19" s="37"/>
      <c r="D19" s="38">
        <v>6</v>
      </c>
      <c r="E19" s="39">
        <v>4</v>
      </c>
      <c r="F19" s="39"/>
      <c r="G19" s="86"/>
      <c r="H19" s="87"/>
      <c r="I19" s="86"/>
      <c r="J19" s="87"/>
      <c r="K19" s="86"/>
      <c r="L19" s="87"/>
    </row>
    <row r="20" spans="1:27" ht="12.75" customHeight="1">
      <c r="A20" s="51">
        <v>5</v>
      </c>
      <c r="B20" s="48" t="s">
        <v>80</v>
      </c>
      <c r="C20" s="37"/>
      <c r="D20" s="38">
        <v>5</v>
      </c>
      <c r="E20" s="39">
        <v>5</v>
      </c>
      <c r="F20" s="39"/>
      <c r="G20" s="86"/>
      <c r="H20" s="87"/>
      <c r="I20" s="86"/>
      <c r="J20" s="87"/>
      <c r="K20" s="86"/>
      <c r="L20" s="87"/>
    </row>
    <row r="21" spans="1:27" ht="12.75" customHeight="1">
      <c r="C21" s="24"/>
      <c r="D21" s="17"/>
      <c r="E21" s="17"/>
      <c r="F21" s="17"/>
      <c r="G21" s="86"/>
      <c r="H21" s="87"/>
      <c r="I21" s="86"/>
      <c r="J21" s="87"/>
      <c r="K21" s="86"/>
      <c r="L21" s="87"/>
    </row>
    <row r="22" spans="1:27" ht="12.75" customHeight="1">
      <c r="A22" s="11" t="s">
        <v>17</v>
      </c>
      <c r="C22" s="25" t="s">
        <v>12</v>
      </c>
      <c r="D22" s="16" t="s">
        <v>13</v>
      </c>
      <c r="E22" s="16" t="s">
        <v>14</v>
      </c>
      <c r="F22" s="16" t="s">
        <v>15</v>
      </c>
      <c r="G22" s="86"/>
      <c r="H22" s="87"/>
      <c r="I22" s="86"/>
      <c r="J22" s="87"/>
      <c r="K22" s="86"/>
      <c r="L22" s="87"/>
    </row>
    <row r="23" spans="1:27" ht="12.75" customHeight="1">
      <c r="A23" s="26">
        <v>1</v>
      </c>
      <c r="B23" s="27" t="s">
        <v>16</v>
      </c>
      <c r="C23" s="28">
        <v>0.5</v>
      </c>
      <c r="D23" s="30">
        <v>5</v>
      </c>
      <c r="E23" s="29">
        <v>1</v>
      </c>
      <c r="F23" s="29">
        <f>Max!$B$3*C23</f>
        <v>42.5</v>
      </c>
      <c r="G23" s="86"/>
      <c r="H23" s="87"/>
      <c r="I23" s="86">
        <f t="shared" ref="I23:I28" si="15">D23*E23</f>
        <v>5</v>
      </c>
      <c r="J23" s="87">
        <f t="shared" ref="J23:J28" si="16">F23*I23</f>
        <v>212.5</v>
      </c>
      <c r="K23" s="86"/>
      <c r="L23" s="87"/>
      <c r="R23" s="176">
        <f t="shared" ref="R23:R28" si="17">IF(ISNUMBER(SEARCH("bench",$B23)),IF($C23&gt;=0.5,IF($C23&lt;0.6,$D23*$E23," ")," ")," ")</f>
        <v>5</v>
      </c>
      <c r="S23" s="176" t="str">
        <f t="shared" ref="S23:S28" si="18">IF(ISNUMBER(SEARCH("bench",$B23)),IF($C23&gt;=0.6,IF($C23&lt;0.7,$D23*$E23," ")," ")," ")</f>
        <v xml:space="preserve"> </v>
      </c>
      <c r="T23" s="176" t="str">
        <f t="shared" ref="T23:T28" si="19">IF(ISNUMBER(SEARCH("bench",$B23)),IF($C23&gt;=0.7,IF($C23&lt;0.8,$D23*$E23," ")," ")," ")</f>
        <v xml:space="preserve"> </v>
      </c>
      <c r="U23" s="176" t="str">
        <f t="shared" ref="U23:U28" si="20">IF(ISNUMBER(SEARCH("bench",$B23)),IF($C23&gt;=0.8,IF($C23&lt;0.9,$D23*$E23," ")," ")," ")</f>
        <v xml:space="preserve"> </v>
      </c>
      <c r="V23" s="176" t="str">
        <f t="shared" ref="V23:V28" si="21">IF(ISNUMBER(SEARCH("bench",$B23)),IF($C23&gt;=0.9,$D23*$E23," ")," ")</f>
        <v xml:space="preserve"> </v>
      </c>
    </row>
    <row r="24" spans="1:27" ht="12.75" customHeight="1">
      <c r="A24" s="26"/>
      <c r="B24" s="174" t="s">
        <v>16</v>
      </c>
      <c r="C24" s="28">
        <v>0.6</v>
      </c>
      <c r="D24" s="30">
        <v>4</v>
      </c>
      <c r="E24" s="29">
        <v>1</v>
      </c>
      <c r="F24" s="29">
        <f>Max!$B$3*C24</f>
        <v>51</v>
      </c>
      <c r="G24" s="86"/>
      <c r="H24" s="87"/>
      <c r="I24" s="86">
        <f t="shared" si="15"/>
        <v>4</v>
      </c>
      <c r="J24" s="87">
        <f t="shared" si="16"/>
        <v>204</v>
      </c>
      <c r="K24" s="86"/>
      <c r="L24" s="87"/>
      <c r="R24" s="176" t="str">
        <f t="shared" si="17"/>
        <v xml:space="preserve"> </v>
      </c>
      <c r="S24" s="176">
        <f t="shared" si="18"/>
        <v>4</v>
      </c>
      <c r="T24" s="176" t="str">
        <f t="shared" si="19"/>
        <v xml:space="preserve"> </v>
      </c>
      <c r="U24" s="176" t="str">
        <f t="shared" si="20"/>
        <v xml:space="preserve"> </v>
      </c>
      <c r="V24" s="176" t="str">
        <f t="shared" si="21"/>
        <v xml:space="preserve"> </v>
      </c>
    </row>
    <row r="25" spans="1:27" ht="12.75" customHeight="1">
      <c r="A25" s="26"/>
      <c r="B25" s="174" t="s">
        <v>16</v>
      </c>
      <c r="C25" s="28">
        <v>0.7</v>
      </c>
      <c r="D25" s="30">
        <v>3</v>
      </c>
      <c r="E25" s="29">
        <v>1</v>
      </c>
      <c r="F25" s="29">
        <f>Max!$B$3*C25</f>
        <v>59.499999999999993</v>
      </c>
      <c r="G25" s="86"/>
      <c r="H25" s="87"/>
      <c r="I25" s="86">
        <f t="shared" si="15"/>
        <v>3</v>
      </c>
      <c r="J25" s="87">
        <f t="shared" si="16"/>
        <v>178.49999999999997</v>
      </c>
      <c r="K25" s="86"/>
      <c r="L25" s="87"/>
      <c r="R25" s="176" t="str">
        <f t="shared" si="17"/>
        <v xml:space="preserve"> </v>
      </c>
      <c r="S25" s="176" t="str">
        <f t="shared" si="18"/>
        <v xml:space="preserve"> </v>
      </c>
      <c r="T25" s="176">
        <f t="shared" si="19"/>
        <v>3</v>
      </c>
      <c r="U25" s="176" t="str">
        <f t="shared" si="20"/>
        <v xml:space="preserve"> </v>
      </c>
      <c r="V25" s="176" t="str">
        <f t="shared" si="21"/>
        <v xml:space="preserve"> </v>
      </c>
    </row>
    <row r="26" spans="1:27" ht="12.75" customHeight="1">
      <c r="A26" s="26"/>
      <c r="B26" s="174" t="s">
        <v>16</v>
      </c>
      <c r="C26" s="28">
        <v>0.8</v>
      </c>
      <c r="D26" s="30">
        <v>2</v>
      </c>
      <c r="E26" s="29">
        <v>2</v>
      </c>
      <c r="F26" s="29">
        <f>Max!$B$3*C26</f>
        <v>68</v>
      </c>
      <c r="G26" s="86"/>
      <c r="H26" s="87"/>
      <c r="I26" s="86">
        <f t="shared" si="15"/>
        <v>4</v>
      </c>
      <c r="J26" s="87">
        <f t="shared" si="16"/>
        <v>272</v>
      </c>
      <c r="K26" s="86"/>
      <c r="L26" s="87"/>
      <c r="R26" s="176" t="str">
        <f t="shared" si="17"/>
        <v xml:space="preserve"> </v>
      </c>
      <c r="S26" s="176" t="str">
        <f t="shared" si="18"/>
        <v xml:space="preserve"> </v>
      </c>
      <c r="T26" s="176" t="str">
        <f t="shared" si="19"/>
        <v xml:space="preserve"> </v>
      </c>
      <c r="U26" s="176">
        <f t="shared" si="20"/>
        <v>4</v>
      </c>
      <c r="V26" s="176" t="str">
        <f t="shared" si="21"/>
        <v xml:space="preserve"> </v>
      </c>
    </row>
    <row r="27" spans="1:27" ht="12.75" customHeight="1">
      <c r="A27" s="26"/>
      <c r="B27" s="174" t="s">
        <v>16</v>
      </c>
      <c r="C27" s="28">
        <v>0.85</v>
      </c>
      <c r="D27" s="30">
        <v>1</v>
      </c>
      <c r="E27" s="29">
        <v>2</v>
      </c>
      <c r="F27" s="29">
        <f>Max!$B$3*C27</f>
        <v>72.25</v>
      </c>
      <c r="G27" s="86"/>
      <c r="H27" s="87"/>
      <c r="I27" s="86">
        <f t="shared" si="15"/>
        <v>2</v>
      </c>
      <c r="J27" s="87">
        <f t="shared" si="16"/>
        <v>144.5</v>
      </c>
      <c r="K27" s="86"/>
      <c r="L27" s="87"/>
      <c r="R27" s="176" t="str">
        <f t="shared" si="17"/>
        <v xml:space="preserve"> </v>
      </c>
      <c r="S27" s="176" t="str">
        <f t="shared" si="18"/>
        <v xml:space="preserve"> </v>
      </c>
      <c r="T27" s="176" t="str">
        <f t="shared" si="19"/>
        <v xml:space="preserve"> </v>
      </c>
      <c r="U27" s="176">
        <f t="shared" si="20"/>
        <v>2</v>
      </c>
      <c r="V27" s="176" t="str">
        <f t="shared" si="21"/>
        <v xml:space="preserve"> </v>
      </c>
    </row>
    <row r="28" spans="1:27" ht="12.75" customHeight="1">
      <c r="A28" s="26"/>
      <c r="B28" s="174" t="s">
        <v>16</v>
      </c>
      <c r="C28" s="28">
        <v>0.8</v>
      </c>
      <c r="D28" s="30">
        <v>2</v>
      </c>
      <c r="E28" s="29">
        <v>2</v>
      </c>
      <c r="F28" s="29">
        <f>Max!$B$3*C28</f>
        <v>68</v>
      </c>
      <c r="G28" s="86"/>
      <c r="H28" s="87"/>
      <c r="I28" s="86">
        <f t="shared" si="15"/>
        <v>4</v>
      </c>
      <c r="J28" s="87">
        <f t="shared" si="16"/>
        <v>272</v>
      </c>
      <c r="K28" s="86"/>
      <c r="L28" s="87"/>
      <c r="R28" s="176" t="str">
        <f t="shared" si="17"/>
        <v xml:space="preserve"> </v>
      </c>
      <c r="S28" s="176" t="str">
        <f t="shared" si="18"/>
        <v xml:space="preserve"> </v>
      </c>
      <c r="T28" s="176" t="str">
        <f t="shared" si="19"/>
        <v xml:space="preserve"> </v>
      </c>
      <c r="U28" s="176">
        <f t="shared" si="20"/>
        <v>4</v>
      </c>
      <c r="V28" s="176" t="str">
        <f t="shared" si="21"/>
        <v xml:space="preserve"> </v>
      </c>
    </row>
    <row r="29" spans="1:27" ht="12.75" customHeight="1">
      <c r="A29" s="44">
        <v>2</v>
      </c>
      <c r="B29" s="45" t="s">
        <v>106</v>
      </c>
      <c r="C29" s="46">
        <v>0.65</v>
      </c>
      <c r="D29" s="52">
        <v>3</v>
      </c>
      <c r="E29" s="47">
        <v>1</v>
      </c>
      <c r="F29" s="47">
        <f>Max!$B$4*C29</f>
        <v>104</v>
      </c>
      <c r="G29" s="86"/>
      <c r="H29" s="87"/>
      <c r="I29" s="86"/>
      <c r="J29" s="87"/>
      <c r="K29" s="86">
        <f>D29*E29</f>
        <v>3</v>
      </c>
      <c r="L29" s="87">
        <f>F29*K29</f>
        <v>312</v>
      </c>
      <c r="W29" s="177" t="str">
        <f>IF(ISNUMBER(SEARCH("deadlift",$B29)),IF($C29&gt;=0.5,IF($C29&lt;0.6,$D29*$E29," ")," ")," ")</f>
        <v xml:space="preserve"> </v>
      </c>
      <c r="X29" s="177">
        <f>IF(ISNUMBER(SEARCH("deadlift",$B29)),IF($C29&gt;=0.6,IF($C29&lt;0.7,$D29*$E29," ")," ")," ")</f>
        <v>3</v>
      </c>
      <c r="Y29" s="177" t="str">
        <f>IF(ISNUMBER(SEARCH("deadlift",$B29)),IF($C29&gt;=0.7,IF($C29&lt;0.8,$D29*$E29," ")," ")," ")</f>
        <v xml:space="preserve"> </v>
      </c>
      <c r="Z29" s="177" t="str">
        <f>IF(ISNUMBER(SEARCH("deadlift",$B29)),IF($C29&gt;=0.8,IF($C29&lt;0.9,$D29*$E29," ")," ")," ")</f>
        <v xml:space="preserve"> </v>
      </c>
      <c r="AA29" s="177" t="str">
        <f>IF(ISNUMBER(SEARCH("deadlift",$B29)),IF($C29&gt;=0.9,$D29*$E29," ")," ")</f>
        <v xml:space="preserve"> </v>
      </c>
    </row>
    <row r="30" spans="1:27" ht="12.75" customHeight="1">
      <c r="A30" s="44"/>
      <c r="B30" s="179" t="s">
        <v>106</v>
      </c>
      <c r="C30" s="46">
        <v>0.75</v>
      </c>
      <c r="D30" s="52">
        <v>3</v>
      </c>
      <c r="E30" s="47">
        <v>1</v>
      </c>
      <c r="F30" s="47">
        <f>Max!$B$4*C30</f>
        <v>120</v>
      </c>
      <c r="G30" s="86"/>
      <c r="H30" s="87"/>
      <c r="I30" s="86"/>
      <c r="J30" s="87"/>
      <c r="K30" s="86">
        <f>D30*E30</f>
        <v>3</v>
      </c>
      <c r="L30" s="87">
        <f>F30*K30</f>
        <v>360</v>
      </c>
      <c r="W30" s="177" t="str">
        <f t="shared" ref="W30:W31" si="22">IF(ISNUMBER(SEARCH("deadlift",$B30)),IF($C30&gt;=0.5,IF($C30&lt;0.6,$D30*$E30," ")," ")," ")</f>
        <v xml:space="preserve"> </v>
      </c>
      <c r="X30" s="177" t="str">
        <f t="shared" ref="X30:X31" si="23">IF(ISNUMBER(SEARCH("deadlift",$B30)),IF($C30&gt;=0.6,IF($C30&lt;0.7,$D30*$E30," ")," ")," ")</f>
        <v xml:space="preserve"> </v>
      </c>
      <c r="Y30" s="177">
        <f t="shared" ref="Y30:Y31" si="24">IF(ISNUMBER(SEARCH("deadlift",$B30)),IF($C30&gt;=0.7,IF($C30&lt;0.8,$D30*$E30," ")," ")," ")</f>
        <v>3</v>
      </c>
      <c r="Z30" s="177" t="str">
        <f t="shared" ref="Z30:Z31" si="25">IF(ISNUMBER(SEARCH("deadlift",$B30)),IF($C30&gt;=0.8,IF($C30&lt;0.9,$D30*$E30," ")," ")," ")</f>
        <v xml:space="preserve"> </v>
      </c>
      <c r="AA30" s="177" t="str">
        <f t="shared" ref="AA30:AA31" si="26">IF(ISNUMBER(SEARCH("deadlift",$B30)),IF($C30&gt;=0.9,$D30*$E30," ")," ")</f>
        <v xml:space="preserve"> </v>
      </c>
    </row>
    <row r="31" spans="1:27" ht="12.75" customHeight="1">
      <c r="A31" s="44"/>
      <c r="B31" s="179" t="s">
        <v>106</v>
      </c>
      <c r="C31" s="46">
        <v>0.85</v>
      </c>
      <c r="D31" s="52">
        <v>3</v>
      </c>
      <c r="E31" s="47">
        <v>2</v>
      </c>
      <c r="F31" s="47">
        <f>Max!$B$4*C31</f>
        <v>136</v>
      </c>
      <c r="G31" s="86"/>
      <c r="H31" s="87"/>
      <c r="I31" s="86"/>
      <c r="J31" s="87"/>
      <c r="K31" s="86">
        <f>D31*E31</f>
        <v>6</v>
      </c>
      <c r="L31" s="87">
        <f>F31*K31</f>
        <v>816</v>
      </c>
      <c r="W31" s="177" t="str">
        <f t="shared" si="22"/>
        <v xml:space="preserve"> </v>
      </c>
      <c r="X31" s="177" t="str">
        <f t="shared" si="23"/>
        <v xml:space="preserve"> </v>
      </c>
      <c r="Y31" s="177" t="str">
        <f t="shared" si="24"/>
        <v xml:space="preserve"> </v>
      </c>
      <c r="Z31" s="177">
        <f t="shared" si="25"/>
        <v>6</v>
      </c>
      <c r="AA31" s="177" t="str">
        <f t="shared" si="26"/>
        <v xml:space="preserve"> </v>
      </c>
    </row>
    <row r="32" spans="1:27" ht="12.75" customHeight="1">
      <c r="A32" s="44"/>
      <c r="B32" s="179" t="s">
        <v>106</v>
      </c>
      <c r="C32" s="46">
        <v>0.9</v>
      </c>
      <c r="D32" s="52">
        <v>2</v>
      </c>
      <c r="E32" s="47">
        <v>3</v>
      </c>
      <c r="F32" s="47">
        <f>Max!$B$4*C32</f>
        <v>144</v>
      </c>
      <c r="G32" s="86"/>
      <c r="H32" s="87"/>
      <c r="I32" s="86"/>
      <c r="J32" s="87"/>
      <c r="K32" s="86">
        <f>D32*E32</f>
        <v>6</v>
      </c>
      <c r="L32" s="87">
        <f>F32*K32</f>
        <v>864</v>
      </c>
      <c r="W32" s="177" t="str">
        <f>IF(ISNUMBER(SEARCH("deadlift",$B32)),IF($C32&gt;=0.5,IF($C32&lt;0.6,$D32*$E32," ")," ")," ")</f>
        <v xml:space="preserve"> </v>
      </c>
      <c r="X32" s="177" t="str">
        <f>IF(ISNUMBER(SEARCH("deadlift",$B32)),IF($C32&gt;=0.6,IF($C32&lt;0.7,$D32*$E32," ")," ")," ")</f>
        <v xml:space="preserve"> </v>
      </c>
      <c r="Y32" s="177" t="str">
        <f>IF(ISNUMBER(SEARCH("deadlift",$B32)),IF($C32&gt;=0.7,IF($C32&lt;0.8,$D32*$E32," ")," ")," ")</f>
        <v xml:space="preserve"> </v>
      </c>
      <c r="Z32" s="177" t="str">
        <f>IF(ISNUMBER(SEARCH("deadlift",$B32)),IF($C32&gt;=0.8,IF($C32&lt;0.9,$D32*$E32," ")," ")," ")</f>
        <v xml:space="preserve"> </v>
      </c>
      <c r="AA32" s="177">
        <f>IF(ISNUMBER(SEARCH("deadlift",$B32)),IF($C32&gt;=0.9,$D32*$E32," ")," ")</f>
        <v>6</v>
      </c>
    </row>
    <row r="33" spans="1:22" ht="12.75" customHeight="1">
      <c r="A33" s="51">
        <v>3</v>
      </c>
      <c r="B33" s="54" t="s">
        <v>26</v>
      </c>
      <c r="C33" s="37"/>
      <c r="D33" s="39">
        <v>6</v>
      </c>
      <c r="E33" s="39">
        <v>5</v>
      </c>
      <c r="F33" s="39"/>
      <c r="G33" s="86"/>
      <c r="H33" s="87"/>
      <c r="I33" s="86"/>
      <c r="J33" s="87"/>
      <c r="K33" s="86"/>
      <c r="L33" s="87"/>
    </row>
    <row r="34" spans="1:22" ht="12.75" customHeight="1">
      <c r="A34" s="51">
        <v>4</v>
      </c>
      <c r="B34" s="54" t="s">
        <v>89</v>
      </c>
      <c r="C34" s="37"/>
      <c r="D34" s="39">
        <v>6</v>
      </c>
      <c r="E34" s="39">
        <v>5</v>
      </c>
      <c r="F34" s="39"/>
      <c r="G34" s="86"/>
      <c r="H34" s="87"/>
      <c r="I34" s="86"/>
      <c r="J34" s="87"/>
      <c r="K34" s="86"/>
      <c r="L34" s="87"/>
    </row>
    <row r="35" spans="1:22" ht="12.75" customHeight="1">
      <c r="A35" s="51">
        <v>5</v>
      </c>
      <c r="B35" s="54" t="s">
        <v>23</v>
      </c>
      <c r="C35" s="37"/>
      <c r="D35" s="38">
        <v>8</v>
      </c>
      <c r="E35" s="39">
        <v>4</v>
      </c>
      <c r="F35" s="39"/>
      <c r="G35" s="86"/>
      <c r="H35" s="87"/>
      <c r="I35" s="86"/>
      <c r="J35" s="87"/>
      <c r="K35" s="86"/>
      <c r="L35" s="87"/>
    </row>
    <row r="36" spans="1:22" ht="12.75" customHeight="1">
      <c r="C36" s="24"/>
      <c r="D36" s="17"/>
      <c r="E36" s="17"/>
      <c r="F36" s="17"/>
      <c r="G36" s="86"/>
      <c r="H36" s="87"/>
      <c r="I36" s="86"/>
      <c r="J36" s="87"/>
      <c r="K36" s="86"/>
      <c r="L36" s="87"/>
    </row>
    <row r="37" spans="1:22" ht="12.75" customHeight="1">
      <c r="A37" s="11" t="s">
        <v>18</v>
      </c>
      <c r="C37" s="25" t="s">
        <v>12</v>
      </c>
      <c r="D37" s="16" t="s">
        <v>13</v>
      </c>
      <c r="E37" s="16" t="s">
        <v>14</v>
      </c>
      <c r="F37" s="16" t="s">
        <v>15</v>
      </c>
      <c r="G37" s="86"/>
      <c r="H37" s="87"/>
      <c r="I37" s="86"/>
      <c r="J37" s="87"/>
      <c r="K37" s="86"/>
      <c r="L37" s="87"/>
    </row>
    <row r="38" spans="1:22" ht="12.75" customHeight="1">
      <c r="A38" s="31">
        <v>1</v>
      </c>
      <c r="B38" s="32" t="s">
        <v>2</v>
      </c>
      <c r="C38" s="33">
        <v>0.5</v>
      </c>
      <c r="D38" s="34">
        <v>5</v>
      </c>
      <c r="E38" s="35">
        <v>1</v>
      </c>
      <c r="F38" s="35">
        <f>Max!$B$2*C38</f>
        <v>100</v>
      </c>
      <c r="G38" s="86">
        <f>D38*E38</f>
        <v>5</v>
      </c>
      <c r="H38" s="87">
        <f>F38*G38</f>
        <v>500</v>
      </c>
      <c r="I38" s="86"/>
      <c r="J38" s="87"/>
      <c r="K38" s="86"/>
      <c r="L38" s="87"/>
      <c r="M38" s="175">
        <f>IF(ISNUMBER(SEARCH("squat",$B38)),IF($C38&gt;=0.5,IF($C38&lt;0.6,$D38*$E38," ")," ")," ")</f>
        <v>5</v>
      </c>
      <c r="N38" s="175" t="str">
        <f>IF(ISNUMBER(SEARCH("squat",$B38)),IF($C38&gt;=0.6,IF($C38&lt;0.7,$D38*$E38," ")," ")," ")</f>
        <v xml:space="preserve"> </v>
      </c>
      <c r="O38" s="175" t="str">
        <f>IF(ISNUMBER(SEARCH("squat",$B38)),IF($C38&gt;=0.7,IF($C38&lt;0.8,$D38*$E38," ")," ")," ")</f>
        <v xml:space="preserve"> </v>
      </c>
      <c r="P38" s="175" t="str">
        <f>IF(ISNUMBER(SEARCH("squat",$B38)),IF($C38&gt;=0.8,IF($C38&lt;0.9,$D38*$E38," ")," ")," ")</f>
        <v xml:space="preserve"> </v>
      </c>
      <c r="Q38" s="175" t="str">
        <f>IF(ISNUMBER(SEARCH("squat",$B38)),IF($C38&gt;=0.9,$D38*$E38," ")," ")</f>
        <v xml:space="preserve"> </v>
      </c>
    </row>
    <row r="39" spans="1:22" ht="12.75" customHeight="1">
      <c r="A39" s="31"/>
      <c r="B39" s="173" t="s">
        <v>2</v>
      </c>
      <c r="C39" s="33">
        <v>0.6</v>
      </c>
      <c r="D39" s="34">
        <v>4</v>
      </c>
      <c r="E39" s="35">
        <v>1</v>
      </c>
      <c r="F39" s="35">
        <f>Max!$B$2*C39</f>
        <v>120</v>
      </c>
      <c r="G39" s="86">
        <f>D39*E39</f>
        <v>4</v>
      </c>
      <c r="H39" s="87">
        <f>F39*G39</f>
        <v>480</v>
      </c>
      <c r="I39" s="86"/>
      <c r="J39" s="87"/>
      <c r="K39" s="86"/>
      <c r="L39" s="87"/>
      <c r="M39" s="175" t="str">
        <f t="shared" ref="M39:M41" si="27">IF(ISNUMBER(SEARCH("squat",$B39)),IF($C39&gt;=0.5,IF($C39&lt;0.6,$D39*$E39," ")," ")," ")</f>
        <v xml:space="preserve"> </v>
      </c>
      <c r="N39" s="175">
        <f t="shared" ref="N39:N41" si="28">IF(ISNUMBER(SEARCH("squat",$B39)),IF($C39&gt;=0.6,IF($C39&lt;0.7,$D39*$E39," ")," ")," ")</f>
        <v>4</v>
      </c>
      <c r="O39" s="175" t="str">
        <f t="shared" ref="O39:O41" si="29">IF(ISNUMBER(SEARCH("squat",$B39)),IF($C39&gt;=0.7,IF($C39&lt;0.8,$D39*$E39," ")," ")," ")</f>
        <v xml:space="preserve"> </v>
      </c>
      <c r="P39" s="175" t="str">
        <f t="shared" ref="P39:P41" si="30">IF(ISNUMBER(SEARCH("squat",$B39)),IF($C39&gt;=0.8,IF($C39&lt;0.9,$D39*$E39," ")," ")," ")</f>
        <v xml:space="preserve"> </v>
      </c>
      <c r="Q39" s="175" t="str">
        <f t="shared" ref="Q39:Q41" si="31">IF(ISNUMBER(SEARCH("squat",$B39)),IF($C39&gt;=0.9,$D39*$E39," ")," ")</f>
        <v xml:space="preserve"> </v>
      </c>
    </row>
    <row r="40" spans="1:22" ht="12.75" customHeight="1">
      <c r="A40" s="31"/>
      <c r="B40" s="173" t="s">
        <v>2</v>
      </c>
      <c r="C40" s="33">
        <v>0.7</v>
      </c>
      <c r="D40" s="34">
        <v>3</v>
      </c>
      <c r="E40" s="35">
        <v>1</v>
      </c>
      <c r="F40" s="35">
        <f>Max!$B$2*C40</f>
        <v>140</v>
      </c>
      <c r="G40" s="86">
        <f>D40*E40</f>
        <v>3</v>
      </c>
      <c r="H40" s="87">
        <f>F40*G40</f>
        <v>420</v>
      </c>
      <c r="I40" s="86"/>
      <c r="J40" s="87"/>
      <c r="K40" s="86"/>
      <c r="L40" s="87"/>
      <c r="M40" s="175" t="str">
        <f t="shared" si="27"/>
        <v xml:space="preserve"> </v>
      </c>
      <c r="N40" s="175" t="str">
        <f t="shared" si="28"/>
        <v xml:space="preserve"> </v>
      </c>
      <c r="O40" s="175">
        <f t="shared" si="29"/>
        <v>3</v>
      </c>
      <c r="P40" s="175" t="str">
        <f t="shared" si="30"/>
        <v xml:space="preserve"> </v>
      </c>
      <c r="Q40" s="175" t="str">
        <f t="shared" si="31"/>
        <v xml:space="preserve"> </v>
      </c>
    </row>
    <row r="41" spans="1:22" ht="12.75" customHeight="1">
      <c r="A41" s="31"/>
      <c r="B41" s="173" t="s">
        <v>2</v>
      </c>
      <c r="C41" s="33">
        <v>0.75</v>
      </c>
      <c r="D41" s="34">
        <v>2</v>
      </c>
      <c r="E41" s="35">
        <v>4</v>
      </c>
      <c r="F41" s="35">
        <f>Max!$B$2*C41</f>
        <v>150</v>
      </c>
      <c r="G41" s="86">
        <f>D41*E41</f>
        <v>8</v>
      </c>
      <c r="H41" s="87">
        <f>F41*G41</f>
        <v>1200</v>
      </c>
      <c r="I41" s="86"/>
      <c r="J41" s="87"/>
      <c r="K41" s="86"/>
      <c r="L41" s="87"/>
      <c r="M41" s="175" t="str">
        <f t="shared" si="27"/>
        <v xml:space="preserve"> </v>
      </c>
      <c r="N41" s="175" t="str">
        <f t="shared" si="28"/>
        <v xml:space="preserve"> </v>
      </c>
      <c r="O41" s="175">
        <f t="shared" si="29"/>
        <v>8</v>
      </c>
      <c r="P41" s="175" t="str">
        <f t="shared" si="30"/>
        <v xml:space="preserve"> </v>
      </c>
      <c r="Q41" s="175" t="str">
        <f t="shared" si="31"/>
        <v xml:space="preserve"> </v>
      </c>
    </row>
    <row r="42" spans="1:22" ht="12.75" customHeight="1">
      <c r="A42" s="26">
        <v>2</v>
      </c>
      <c r="B42" s="27" t="s">
        <v>16</v>
      </c>
      <c r="C42" s="28">
        <v>0.5</v>
      </c>
      <c r="D42" s="30">
        <v>5</v>
      </c>
      <c r="E42" s="29">
        <v>1</v>
      </c>
      <c r="F42" s="29">
        <f>Max!$B$3*C42</f>
        <v>42.5</v>
      </c>
      <c r="G42" s="86"/>
      <c r="H42" s="87"/>
      <c r="I42" s="86">
        <f>D42*E42</f>
        <v>5</v>
      </c>
      <c r="J42" s="87">
        <f>F42*I42</f>
        <v>212.5</v>
      </c>
      <c r="K42" s="86"/>
      <c r="L42" s="87"/>
      <c r="R42" s="176">
        <f t="shared" ref="R42:R45" si="32">IF(ISNUMBER(SEARCH("bench",$B42)),IF($C42&gt;=0.5,IF($C42&lt;0.6,$D42*$E42," ")," ")," ")</f>
        <v>5</v>
      </c>
      <c r="S42" s="176" t="str">
        <f t="shared" ref="S42:S45" si="33">IF(ISNUMBER(SEARCH("bench",$B42)),IF($C42&gt;=0.6,IF($C42&lt;0.7,$D42*$E42," ")," ")," ")</f>
        <v xml:space="preserve"> </v>
      </c>
      <c r="T42" s="176" t="str">
        <f t="shared" ref="T42:T45" si="34">IF(ISNUMBER(SEARCH("bench",$B42)),IF($C42&gt;=0.7,IF($C42&lt;0.8,$D42*$E42," ")," ")," ")</f>
        <v xml:space="preserve"> </v>
      </c>
      <c r="U42" s="176" t="str">
        <f t="shared" ref="U42:U45" si="35">IF(ISNUMBER(SEARCH("bench",$B42)),IF($C42&gt;=0.8,IF($C42&lt;0.9,$D42*$E42," ")," ")," ")</f>
        <v xml:space="preserve"> </v>
      </c>
      <c r="V42" s="176" t="str">
        <f t="shared" ref="V42:V45" si="36">IF(ISNUMBER(SEARCH("bench",$B42)),IF($C42&gt;=0.9,$D42*$E42," ")," ")</f>
        <v xml:space="preserve"> </v>
      </c>
    </row>
    <row r="43" spans="1:22" ht="12.75" customHeight="1">
      <c r="A43" s="26"/>
      <c r="B43" s="174" t="s">
        <v>16</v>
      </c>
      <c r="C43" s="28">
        <v>0.6</v>
      </c>
      <c r="D43" s="30">
        <v>4</v>
      </c>
      <c r="E43" s="29">
        <v>1</v>
      </c>
      <c r="F43" s="29">
        <f>Max!$B$3*C43</f>
        <v>51</v>
      </c>
      <c r="G43" s="86"/>
      <c r="H43" s="87"/>
      <c r="I43" s="86">
        <f>D43*E43</f>
        <v>4</v>
      </c>
      <c r="J43" s="87">
        <f>F43*I43</f>
        <v>204</v>
      </c>
      <c r="K43" s="86"/>
      <c r="L43" s="87"/>
      <c r="R43" s="176" t="str">
        <f t="shared" si="32"/>
        <v xml:space="preserve"> </v>
      </c>
      <c r="S43" s="176">
        <f t="shared" si="33"/>
        <v>4</v>
      </c>
      <c r="T43" s="176" t="str">
        <f t="shared" si="34"/>
        <v xml:space="preserve"> </v>
      </c>
      <c r="U43" s="176" t="str">
        <f t="shared" si="35"/>
        <v xml:space="preserve"> </v>
      </c>
      <c r="V43" s="176" t="str">
        <f t="shared" si="36"/>
        <v xml:space="preserve"> </v>
      </c>
    </row>
    <row r="44" spans="1:22" ht="12.75" customHeight="1">
      <c r="A44" s="26"/>
      <c r="B44" s="174" t="s">
        <v>16</v>
      </c>
      <c r="C44" s="28">
        <v>0.7</v>
      </c>
      <c r="D44" s="30">
        <v>3</v>
      </c>
      <c r="E44" s="29">
        <v>1</v>
      </c>
      <c r="F44" s="29">
        <f>Max!$B$3*C44</f>
        <v>59.499999999999993</v>
      </c>
      <c r="G44" s="86"/>
      <c r="H44" s="87"/>
      <c r="I44" s="86">
        <f>D44*E44</f>
        <v>3</v>
      </c>
      <c r="J44" s="87">
        <f>F44*I44</f>
        <v>178.49999999999997</v>
      </c>
      <c r="K44" s="86"/>
      <c r="L44" s="87"/>
      <c r="R44" s="176" t="str">
        <f t="shared" si="32"/>
        <v xml:space="preserve"> </v>
      </c>
      <c r="S44" s="176" t="str">
        <f t="shared" si="33"/>
        <v xml:space="preserve"> </v>
      </c>
      <c r="T44" s="176">
        <f t="shared" si="34"/>
        <v>3</v>
      </c>
      <c r="U44" s="176" t="str">
        <f t="shared" si="35"/>
        <v xml:space="preserve"> </v>
      </c>
      <c r="V44" s="176" t="str">
        <f t="shared" si="36"/>
        <v xml:space="preserve"> </v>
      </c>
    </row>
    <row r="45" spans="1:22" ht="12.75" customHeight="1">
      <c r="A45" s="26"/>
      <c r="B45" s="174" t="s">
        <v>16</v>
      </c>
      <c r="C45" s="28">
        <v>0.75</v>
      </c>
      <c r="D45" s="30">
        <v>2</v>
      </c>
      <c r="E45" s="29">
        <v>4</v>
      </c>
      <c r="F45" s="29">
        <f>Max!$B$3*C45</f>
        <v>63.75</v>
      </c>
      <c r="G45" s="86"/>
      <c r="H45" s="87"/>
      <c r="I45" s="86">
        <f>D45*E45</f>
        <v>8</v>
      </c>
      <c r="J45" s="87">
        <f>F45*I45</f>
        <v>510</v>
      </c>
      <c r="K45" s="86"/>
      <c r="L45" s="87"/>
      <c r="R45" s="176" t="str">
        <f t="shared" si="32"/>
        <v xml:space="preserve"> </v>
      </c>
      <c r="S45" s="176" t="str">
        <f t="shared" si="33"/>
        <v xml:space="preserve"> </v>
      </c>
      <c r="T45" s="176">
        <f t="shared" si="34"/>
        <v>8</v>
      </c>
      <c r="U45" s="176" t="str">
        <f t="shared" si="35"/>
        <v xml:space="preserve"> </v>
      </c>
      <c r="V45" s="176" t="str">
        <f t="shared" si="36"/>
        <v xml:space="preserve"> </v>
      </c>
    </row>
    <row r="46" spans="1:22" ht="12.75" customHeight="1">
      <c r="A46" s="51">
        <v>3</v>
      </c>
      <c r="B46" s="54" t="s">
        <v>87</v>
      </c>
      <c r="C46" s="37"/>
      <c r="D46" s="39">
        <v>6</v>
      </c>
      <c r="E46" s="39">
        <v>5</v>
      </c>
      <c r="F46" s="39"/>
      <c r="G46" s="86"/>
      <c r="H46" s="87"/>
      <c r="I46" s="86"/>
      <c r="J46" s="87"/>
      <c r="K46" s="86"/>
      <c r="L46" s="87"/>
    </row>
    <row r="47" spans="1:22" ht="12.75" customHeight="1">
      <c r="A47" s="51">
        <v>4</v>
      </c>
      <c r="B47" s="54" t="s">
        <v>90</v>
      </c>
      <c r="C47" s="37"/>
      <c r="D47" s="39">
        <v>5</v>
      </c>
      <c r="E47" s="39">
        <v>5</v>
      </c>
      <c r="F47" s="39"/>
      <c r="G47" s="86"/>
      <c r="H47" s="87"/>
      <c r="I47" s="86"/>
      <c r="J47" s="87"/>
      <c r="K47" s="86"/>
      <c r="L47" s="87"/>
    </row>
    <row r="48" spans="1:22" ht="12.75" customHeight="1">
      <c r="A48" s="40">
        <v>5</v>
      </c>
      <c r="B48" s="41" t="s">
        <v>80</v>
      </c>
      <c r="C48" s="42"/>
      <c r="D48" s="55">
        <v>5</v>
      </c>
      <c r="E48" s="43">
        <v>5</v>
      </c>
      <c r="F48" s="43"/>
      <c r="G48" s="86"/>
      <c r="H48" s="87"/>
      <c r="I48" s="86"/>
      <c r="J48" s="87"/>
      <c r="K48" s="86"/>
      <c r="L48" s="87"/>
    </row>
    <row r="49" spans="1:27" ht="12.75" customHeight="1">
      <c r="C49" s="25"/>
      <c r="D49" s="16"/>
      <c r="E49" s="16"/>
      <c r="F49" s="16"/>
      <c r="G49" s="86"/>
      <c r="H49" s="87"/>
      <c r="I49" s="86"/>
      <c r="J49" s="87"/>
      <c r="K49" s="86"/>
      <c r="L49" s="87"/>
    </row>
    <row r="50" spans="1:27" ht="12.75" customHeight="1">
      <c r="A50" s="11" t="s">
        <v>32</v>
      </c>
      <c r="C50" s="25" t="s">
        <v>12</v>
      </c>
      <c r="D50" s="16" t="s">
        <v>13</v>
      </c>
      <c r="E50" s="16" t="s">
        <v>14</v>
      </c>
      <c r="F50" s="16" t="s">
        <v>15</v>
      </c>
      <c r="G50" s="86"/>
      <c r="H50" s="87"/>
      <c r="I50" s="86"/>
      <c r="J50" s="87"/>
      <c r="K50" s="86"/>
      <c r="L50" s="87"/>
    </row>
    <row r="51" spans="1:27" ht="12.75" customHeight="1">
      <c r="A51" s="51">
        <v>1</v>
      </c>
      <c r="B51" s="54" t="s">
        <v>96</v>
      </c>
      <c r="C51" s="37"/>
      <c r="D51" s="38">
        <v>3</v>
      </c>
      <c r="E51" s="39">
        <v>5</v>
      </c>
      <c r="F51" s="39"/>
      <c r="G51" s="86"/>
      <c r="H51" s="87"/>
      <c r="I51" s="86"/>
      <c r="J51" s="87"/>
      <c r="K51" s="86"/>
      <c r="L51" s="87"/>
    </row>
    <row r="52" spans="1:27" ht="12.75" customHeight="1">
      <c r="A52" s="44">
        <v>2</v>
      </c>
      <c r="B52" s="45" t="s">
        <v>107</v>
      </c>
      <c r="C52" s="46">
        <v>0.5</v>
      </c>
      <c r="D52" s="52">
        <v>3</v>
      </c>
      <c r="E52" s="47">
        <v>1</v>
      </c>
      <c r="F52" s="47">
        <f>Max!$B$4*C52</f>
        <v>80</v>
      </c>
      <c r="G52" s="86"/>
      <c r="H52" s="87"/>
      <c r="I52" s="86"/>
      <c r="J52" s="87"/>
      <c r="K52" s="86">
        <f>D52*E52</f>
        <v>3</v>
      </c>
      <c r="L52" s="87">
        <f>F52*K52</f>
        <v>240</v>
      </c>
      <c r="W52" s="177">
        <f>IF(ISNUMBER(SEARCH("deadlift",$B52)),IF($C52&gt;=0.5,IF($C52&lt;0.6,$D52*$E52," ")," ")," ")</f>
        <v>3</v>
      </c>
      <c r="X52" s="177" t="str">
        <f>IF(ISNUMBER(SEARCH("deadlift",$B52)),IF($C52&gt;=0.6,IF($C52&lt;0.7,$D52*$E52," ")," ")," ")</f>
        <v xml:space="preserve"> </v>
      </c>
      <c r="Y52" s="177" t="str">
        <f>IF(ISNUMBER(SEARCH("deadlift",$B52)),IF($C52&gt;=0.7,IF($C52&lt;0.8,$D52*$E52," ")," ")," ")</f>
        <v xml:space="preserve"> </v>
      </c>
      <c r="Z52" s="177" t="str">
        <f>IF(ISNUMBER(SEARCH("deadlift",$B52)),IF($C52&gt;=0.8,IF($C52&lt;0.9,$D52*$E52," ")," ")," ")</f>
        <v xml:space="preserve"> </v>
      </c>
      <c r="AA52" s="177" t="str">
        <f>IF(ISNUMBER(SEARCH("deadlift",$B52)),IF($C52&gt;=0.9,$D52*$E52," ")," ")</f>
        <v xml:space="preserve"> </v>
      </c>
    </row>
    <row r="53" spans="1:27" ht="12.75" customHeight="1">
      <c r="A53" s="44"/>
      <c r="B53" s="179" t="s">
        <v>107</v>
      </c>
      <c r="C53" s="46">
        <v>0.6</v>
      </c>
      <c r="D53" s="52">
        <v>3</v>
      </c>
      <c r="E53" s="47">
        <v>1</v>
      </c>
      <c r="F53" s="47">
        <f>Max!$B$4*C53</f>
        <v>96</v>
      </c>
      <c r="G53" s="86"/>
      <c r="H53" s="87"/>
      <c r="I53" s="86"/>
      <c r="J53" s="87"/>
      <c r="K53" s="86">
        <f>D53*E53</f>
        <v>3</v>
      </c>
      <c r="L53" s="87">
        <f>F53*K53</f>
        <v>288</v>
      </c>
      <c r="W53" s="177" t="str">
        <f t="shared" ref="W53:W55" si="37">IF(ISNUMBER(SEARCH("deadlift",$B53)),IF($C53&gt;=0.5,IF($C53&lt;0.6,$D53*$E53," ")," ")," ")</f>
        <v xml:space="preserve"> </v>
      </c>
      <c r="X53" s="177">
        <f t="shared" ref="X53:X55" si="38">IF(ISNUMBER(SEARCH("deadlift",$B53)),IF($C53&gt;=0.6,IF($C53&lt;0.7,$D53*$E53," ")," ")," ")</f>
        <v>3</v>
      </c>
      <c r="Y53" s="177" t="str">
        <f t="shared" ref="Y53:Y55" si="39">IF(ISNUMBER(SEARCH("deadlift",$B53)),IF($C53&gt;=0.7,IF($C53&lt;0.8,$D53*$E53," ")," ")," ")</f>
        <v xml:space="preserve"> </v>
      </c>
      <c r="Z53" s="177" t="str">
        <f t="shared" ref="Z53:Z55" si="40">IF(ISNUMBER(SEARCH("deadlift",$B53)),IF($C53&gt;=0.8,IF($C53&lt;0.9,$D53*$E53," ")," ")," ")</f>
        <v xml:space="preserve"> </v>
      </c>
      <c r="AA53" s="177" t="str">
        <f t="shared" ref="AA53:AA55" si="41">IF(ISNUMBER(SEARCH("deadlift",$B53)),IF($C53&gt;=0.9,$D53*$E53," ")," ")</f>
        <v xml:space="preserve"> </v>
      </c>
    </row>
    <row r="54" spans="1:27" ht="12.75" customHeight="1">
      <c r="A54" s="44"/>
      <c r="B54" s="179" t="s">
        <v>107</v>
      </c>
      <c r="C54" s="46">
        <v>0.7</v>
      </c>
      <c r="D54" s="52">
        <v>3</v>
      </c>
      <c r="E54" s="47">
        <v>1</v>
      </c>
      <c r="F54" s="47">
        <f>Max!$B$4*C54</f>
        <v>112</v>
      </c>
      <c r="G54" s="86"/>
      <c r="H54" s="87"/>
      <c r="I54" s="86"/>
      <c r="J54" s="87"/>
      <c r="K54" s="86">
        <f>D54*E54</f>
        <v>3</v>
      </c>
      <c r="L54" s="87">
        <f>F54*K54</f>
        <v>336</v>
      </c>
      <c r="W54" s="177" t="str">
        <f t="shared" si="37"/>
        <v xml:space="preserve"> </v>
      </c>
      <c r="X54" s="177" t="str">
        <f t="shared" si="38"/>
        <v xml:space="preserve"> </v>
      </c>
      <c r="Y54" s="177">
        <f t="shared" si="39"/>
        <v>3</v>
      </c>
      <c r="Z54" s="177" t="str">
        <f t="shared" si="40"/>
        <v xml:space="preserve"> </v>
      </c>
      <c r="AA54" s="177" t="str">
        <f t="shared" si="41"/>
        <v xml:space="preserve"> </v>
      </c>
    </row>
    <row r="55" spans="1:27" ht="12.75" customHeight="1">
      <c r="A55" s="44"/>
      <c r="B55" s="179" t="s">
        <v>107</v>
      </c>
      <c r="C55" s="46">
        <v>0.75</v>
      </c>
      <c r="D55" s="52">
        <v>2</v>
      </c>
      <c r="E55" s="47">
        <v>4</v>
      </c>
      <c r="F55" s="47">
        <f>Max!$B$4*C55</f>
        <v>120</v>
      </c>
      <c r="G55" s="86"/>
      <c r="H55" s="87"/>
      <c r="I55" s="86"/>
      <c r="J55" s="87"/>
      <c r="K55" s="86">
        <f>D55*E55</f>
        <v>8</v>
      </c>
      <c r="L55" s="87">
        <f>F55*K55</f>
        <v>960</v>
      </c>
      <c r="W55" s="177" t="str">
        <f t="shared" si="37"/>
        <v xml:space="preserve"> </v>
      </c>
      <c r="X55" s="177" t="str">
        <f t="shared" si="38"/>
        <v xml:space="preserve"> </v>
      </c>
      <c r="Y55" s="177">
        <f t="shared" si="39"/>
        <v>8</v>
      </c>
      <c r="Z55" s="177" t="str">
        <f t="shared" si="40"/>
        <v xml:space="preserve"> </v>
      </c>
      <c r="AA55" s="177" t="str">
        <f t="shared" si="41"/>
        <v xml:space="preserve"> </v>
      </c>
    </row>
    <row r="56" spans="1:27" ht="12.75" customHeight="1">
      <c r="A56" s="51">
        <v>2</v>
      </c>
      <c r="B56" s="54" t="s">
        <v>89</v>
      </c>
      <c r="C56" s="37"/>
      <c r="D56" s="38">
        <v>6</v>
      </c>
      <c r="E56" s="39">
        <v>4</v>
      </c>
      <c r="F56" s="39"/>
      <c r="G56" s="86"/>
      <c r="H56" s="87"/>
      <c r="I56" s="86"/>
      <c r="J56" s="87"/>
      <c r="K56" s="86"/>
      <c r="L56" s="87"/>
    </row>
    <row r="57" spans="1:27" ht="12.75" customHeight="1">
      <c r="A57" s="51">
        <v>4</v>
      </c>
      <c r="B57" s="54" t="s">
        <v>69</v>
      </c>
      <c r="C57" s="37"/>
      <c r="D57" s="38">
        <v>8</v>
      </c>
      <c r="E57" s="39">
        <v>4</v>
      </c>
      <c r="F57" s="39"/>
      <c r="G57" s="86"/>
      <c r="H57" s="87"/>
      <c r="I57" s="86"/>
      <c r="J57" s="87"/>
      <c r="K57" s="86"/>
      <c r="L57" s="87"/>
    </row>
    <row r="58" spans="1:27" s="96" customFormat="1" ht="12.75" customHeight="1">
      <c r="B58" s="97"/>
      <c r="C58" s="98"/>
      <c r="D58" s="99"/>
      <c r="E58" s="99"/>
      <c r="F58" s="99"/>
      <c r="G58" s="100">
        <f t="shared" ref="G58:AA58" si="42">SUM(G7:G57)</f>
        <v>55</v>
      </c>
      <c r="H58" s="101">
        <f t="shared" si="42"/>
        <v>7500</v>
      </c>
      <c r="I58" s="100">
        <f t="shared" si="42"/>
        <v>62</v>
      </c>
      <c r="J58" s="101">
        <f t="shared" si="42"/>
        <v>3527.5</v>
      </c>
      <c r="K58" s="100">
        <f t="shared" si="42"/>
        <v>35</v>
      </c>
      <c r="L58" s="101">
        <f t="shared" si="42"/>
        <v>4176</v>
      </c>
      <c r="M58" s="102">
        <f t="shared" si="42"/>
        <v>13</v>
      </c>
      <c r="N58" s="102">
        <f t="shared" si="42"/>
        <v>11</v>
      </c>
      <c r="O58" s="102">
        <f t="shared" si="42"/>
        <v>17</v>
      </c>
      <c r="P58" s="102">
        <f t="shared" si="42"/>
        <v>14</v>
      </c>
      <c r="Q58" s="103">
        <f t="shared" si="42"/>
        <v>0</v>
      </c>
      <c r="R58" s="103">
        <f t="shared" si="42"/>
        <v>15</v>
      </c>
      <c r="S58" s="103">
        <f t="shared" si="42"/>
        <v>12</v>
      </c>
      <c r="T58" s="103">
        <f t="shared" si="42"/>
        <v>17</v>
      </c>
      <c r="U58" s="103">
        <f t="shared" si="42"/>
        <v>18</v>
      </c>
      <c r="V58" s="103">
        <f t="shared" si="42"/>
        <v>0</v>
      </c>
      <c r="W58" s="103">
        <f t="shared" si="42"/>
        <v>3</v>
      </c>
      <c r="X58" s="103">
        <f t="shared" si="42"/>
        <v>6</v>
      </c>
      <c r="Y58" s="103">
        <f t="shared" si="42"/>
        <v>14</v>
      </c>
      <c r="Z58" s="103">
        <f t="shared" si="42"/>
        <v>6</v>
      </c>
      <c r="AA58" s="103">
        <f t="shared" si="42"/>
        <v>6</v>
      </c>
    </row>
    <row r="59" spans="1:27" ht="12.75" customHeight="1">
      <c r="A59" s="11" t="s">
        <v>19</v>
      </c>
      <c r="B59" s="11"/>
      <c r="C59" s="24"/>
      <c r="D59" s="17"/>
      <c r="E59" s="17"/>
      <c r="F59" s="17"/>
      <c r="G59" s="86"/>
      <c r="H59" s="87"/>
      <c r="I59" s="86"/>
      <c r="J59" s="87"/>
      <c r="K59" s="86"/>
      <c r="L59" s="87"/>
    </row>
    <row r="60" spans="1:27" ht="12.75" customHeight="1">
      <c r="A60" s="11" t="s">
        <v>11</v>
      </c>
      <c r="C60" s="25" t="s">
        <v>12</v>
      </c>
      <c r="D60" s="16" t="s">
        <v>13</v>
      </c>
      <c r="E60" s="16" t="s">
        <v>14</v>
      </c>
      <c r="F60" s="16" t="s">
        <v>15</v>
      </c>
      <c r="G60" s="86"/>
      <c r="H60" s="87"/>
      <c r="I60" s="86"/>
      <c r="J60" s="87"/>
      <c r="K60" s="86"/>
      <c r="L60" s="87"/>
    </row>
    <row r="61" spans="1:27" ht="12.75" customHeight="1">
      <c r="A61" s="31">
        <v>1</v>
      </c>
      <c r="B61" s="32" t="s">
        <v>2</v>
      </c>
      <c r="C61" s="33">
        <v>0.5</v>
      </c>
      <c r="D61" s="34">
        <v>5</v>
      </c>
      <c r="E61" s="35">
        <v>1</v>
      </c>
      <c r="F61" s="35">
        <f>Max!$B$2*C61</f>
        <v>100</v>
      </c>
      <c r="G61" s="86">
        <f t="shared" ref="G61:G66" si="43">D61*E61</f>
        <v>5</v>
      </c>
      <c r="H61" s="87">
        <f t="shared" ref="H61:H66" si="44">F61*G61</f>
        <v>500</v>
      </c>
      <c r="I61" s="86"/>
      <c r="J61" s="87"/>
      <c r="K61" s="86"/>
      <c r="L61" s="87"/>
      <c r="M61" s="175">
        <f>IF(ISNUMBER(SEARCH("squat",$B61)),IF($C61&gt;=0.5,IF($C61&lt;0.6,$D61*$E61," ")," ")," ")</f>
        <v>5</v>
      </c>
      <c r="N61" s="175" t="str">
        <f>IF(ISNUMBER(SEARCH("squat",$B61)),IF($C61&gt;=0.6,IF($C61&lt;0.7,$D61*$E61," ")," ")," ")</f>
        <v xml:space="preserve"> </v>
      </c>
      <c r="O61" s="175" t="str">
        <f>IF(ISNUMBER(SEARCH("squat",$B61)),IF($C61&gt;=0.7,IF($C61&lt;0.8,$D61*$E61," ")," ")," ")</f>
        <v xml:space="preserve"> </v>
      </c>
      <c r="P61" s="175" t="str">
        <f>IF(ISNUMBER(SEARCH("squat",$B61)),IF($C61&gt;=0.8,IF($C61&lt;0.9,$D61*$E61," ")," ")," ")</f>
        <v xml:space="preserve"> </v>
      </c>
      <c r="Q61" s="175" t="str">
        <f>IF(ISNUMBER(SEARCH("squat",$B61)),IF($C61&gt;=0.9,$D61*$E61," ")," ")</f>
        <v xml:space="preserve"> </v>
      </c>
    </row>
    <row r="62" spans="1:27" ht="12.75" customHeight="1">
      <c r="A62" s="31"/>
      <c r="B62" s="173" t="s">
        <v>2</v>
      </c>
      <c r="C62" s="33">
        <v>0.6</v>
      </c>
      <c r="D62" s="34">
        <v>4</v>
      </c>
      <c r="E62" s="35">
        <v>1</v>
      </c>
      <c r="F62" s="35">
        <f>Max!$B$2*C62</f>
        <v>120</v>
      </c>
      <c r="G62" s="86">
        <f t="shared" si="43"/>
        <v>4</v>
      </c>
      <c r="H62" s="87">
        <f t="shared" si="44"/>
        <v>480</v>
      </c>
      <c r="I62" s="86"/>
      <c r="J62" s="87"/>
      <c r="K62" s="86"/>
      <c r="L62" s="87"/>
      <c r="M62" s="175" t="str">
        <f t="shared" ref="M62:M67" si="45">IF(ISNUMBER(SEARCH("squat",$B62)),IF($C62&gt;=0.5,IF($C62&lt;0.6,$D62*$E62," ")," ")," ")</f>
        <v xml:space="preserve"> </v>
      </c>
      <c r="N62" s="175">
        <f t="shared" ref="N62:N67" si="46">IF(ISNUMBER(SEARCH("squat",$B62)),IF($C62&gt;=0.6,IF($C62&lt;0.7,$D62*$E62," ")," ")," ")</f>
        <v>4</v>
      </c>
      <c r="O62" s="175" t="str">
        <f t="shared" ref="O62:O67" si="47">IF(ISNUMBER(SEARCH("squat",$B62)),IF($C62&gt;=0.7,IF($C62&lt;0.8,$D62*$E62," ")," ")," ")</f>
        <v xml:space="preserve"> </v>
      </c>
      <c r="P62" s="175" t="str">
        <f t="shared" ref="P62:P67" si="48">IF(ISNUMBER(SEARCH("squat",$B62)),IF($C62&gt;=0.8,IF($C62&lt;0.9,$D62*$E62," ")," ")," ")</f>
        <v xml:space="preserve"> </v>
      </c>
      <c r="Q62" s="175" t="str">
        <f t="shared" ref="Q62:Q66" si="49">IF(ISNUMBER(SEARCH("squat",$B62)),IF($C62&gt;=0.9,$D62*$E62," ")," ")</f>
        <v xml:space="preserve"> </v>
      </c>
    </row>
    <row r="63" spans="1:27" ht="12.75" customHeight="1">
      <c r="A63" s="31"/>
      <c r="B63" s="173" t="s">
        <v>2</v>
      </c>
      <c r="C63" s="33">
        <v>0.7</v>
      </c>
      <c r="D63" s="34">
        <v>3</v>
      </c>
      <c r="E63" s="35">
        <v>1</v>
      </c>
      <c r="F63" s="35">
        <f>Max!$B$2*C63</f>
        <v>140</v>
      </c>
      <c r="G63" s="86">
        <f t="shared" si="43"/>
        <v>3</v>
      </c>
      <c r="H63" s="87">
        <f t="shared" si="44"/>
        <v>420</v>
      </c>
      <c r="I63" s="86"/>
      <c r="J63" s="87"/>
      <c r="K63" s="86"/>
      <c r="L63" s="87"/>
      <c r="M63" s="175" t="str">
        <f t="shared" si="45"/>
        <v xml:space="preserve"> </v>
      </c>
      <c r="N63" s="175" t="str">
        <f t="shared" si="46"/>
        <v xml:space="preserve"> </v>
      </c>
      <c r="O63" s="175">
        <f t="shared" si="47"/>
        <v>3</v>
      </c>
      <c r="P63" s="175" t="str">
        <f t="shared" si="48"/>
        <v xml:space="preserve"> </v>
      </c>
      <c r="Q63" s="175" t="str">
        <f t="shared" si="49"/>
        <v xml:space="preserve"> </v>
      </c>
    </row>
    <row r="64" spans="1:27" ht="12.75" customHeight="1">
      <c r="A64" s="31"/>
      <c r="B64" s="173" t="s">
        <v>2</v>
      </c>
      <c r="C64" s="33">
        <v>0.8</v>
      </c>
      <c r="D64" s="34">
        <v>2</v>
      </c>
      <c r="E64" s="35">
        <v>1</v>
      </c>
      <c r="F64" s="35">
        <f>Max!$B$2*C64</f>
        <v>160</v>
      </c>
      <c r="G64" s="86">
        <f t="shared" si="43"/>
        <v>2</v>
      </c>
      <c r="H64" s="87">
        <f t="shared" si="44"/>
        <v>320</v>
      </c>
      <c r="I64" s="86"/>
      <c r="J64" s="87"/>
      <c r="K64" s="86"/>
      <c r="L64" s="87"/>
      <c r="M64" s="175" t="str">
        <f t="shared" si="45"/>
        <v xml:space="preserve"> </v>
      </c>
      <c r="N64" s="175" t="str">
        <f t="shared" si="46"/>
        <v xml:space="preserve"> </v>
      </c>
      <c r="O64" s="175" t="str">
        <f t="shared" si="47"/>
        <v xml:space="preserve"> </v>
      </c>
      <c r="P64" s="175">
        <f t="shared" si="48"/>
        <v>2</v>
      </c>
      <c r="Q64" s="175" t="str">
        <f t="shared" si="49"/>
        <v xml:space="preserve"> </v>
      </c>
    </row>
    <row r="65" spans="1:22" ht="12.75" customHeight="1">
      <c r="A65" s="31"/>
      <c r="B65" s="173" t="s">
        <v>2</v>
      </c>
      <c r="C65" s="33">
        <v>0.9</v>
      </c>
      <c r="D65" s="34">
        <v>1</v>
      </c>
      <c r="E65" s="35">
        <v>1</v>
      </c>
      <c r="F65" s="35">
        <f>Max!$B$2*C65</f>
        <v>180</v>
      </c>
      <c r="G65" s="86">
        <f t="shared" si="43"/>
        <v>1</v>
      </c>
      <c r="H65" s="87">
        <f t="shared" si="44"/>
        <v>180</v>
      </c>
      <c r="I65" s="86"/>
      <c r="J65" s="87"/>
      <c r="K65" s="86"/>
      <c r="L65" s="87"/>
      <c r="M65" s="175" t="str">
        <f t="shared" si="45"/>
        <v xml:space="preserve"> </v>
      </c>
      <c r="N65" s="175" t="str">
        <f t="shared" si="46"/>
        <v xml:space="preserve"> </v>
      </c>
      <c r="O65" s="175" t="str">
        <f t="shared" si="47"/>
        <v xml:space="preserve"> </v>
      </c>
      <c r="P65" s="175" t="str">
        <f t="shared" si="48"/>
        <v xml:space="preserve"> </v>
      </c>
      <c r="Q65" s="175">
        <f t="shared" si="49"/>
        <v>1</v>
      </c>
    </row>
    <row r="66" spans="1:22" ht="12.75" customHeight="1">
      <c r="A66" s="31"/>
      <c r="B66" s="173" t="s">
        <v>2</v>
      </c>
      <c r="C66" s="33">
        <v>0.95</v>
      </c>
      <c r="D66" s="34">
        <v>1</v>
      </c>
      <c r="E66" s="35">
        <v>1</v>
      </c>
      <c r="F66" s="35">
        <f>Max!$B$2*C66</f>
        <v>190</v>
      </c>
      <c r="G66" s="86">
        <f t="shared" si="43"/>
        <v>1</v>
      </c>
      <c r="H66" s="87">
        <f t="shared" si="44"/>
        <v>190</v>
      </c>
      <c r="I66" s="86"/>
      <c r="J66" s="87"/>
      <c r="K66" s="86"/>
      <c r="L66" s="87"/>
      <c r="M66" s="175" t="str">
        <f t="shared" si="45"/>
        <v xml:space="preserve"> </v>
      </c>
      <c r="N66" s="175" t="str">
        <f t="shared" si="46"/>
        <v xml:space="preserve"> </v>
      </c>
      <c r="O66" s="175" t="str">
        <f t="shared" si="47"/>
        <v xml:space="preserve"> </v>
      </c>
      <c r="P66" s="175" t="str">
        <f t="shared" si="48"/>
        <v xml:space="preserve"> </v>
      </c>
      <c r="Q66" s="175">
        <f t="shared" si="49"/>
        <v>1</v>
      </c>
    </row>
    <row r="67" spans="1:22" ht="12.75" customHeight="1">
      <c r="A67" s="31"/>
      <c r="B67" s="173" t="s">
        <v>2</v>
      </c>
      <c r="C67" s="165" t="s">
        <v>112</v>
      </c>
      <c r="D67" s="166">
        <v>1</v>
      </c>
      <c r="E67" s="167" t="s">
        <v>29</v>
      </c>
      <c r="F67" s="68" t="str">
        <f>Max!$B$2*MID(C67,1,4)&amp;"-"&amp;Max!$B$2*MID(C67,6,8)</f>
        <v>200-210</v>
      </c>
      <c r="G67" s="86">
        <v>3</v>
      </c>
      <c r="H67" s="87">
        <v>300</v>
      </c>
      <c r="I67" s="86"/>
      <c r="J67" s="87"/>
      <c r="K67" s="86"/>
      <c r="L67" s="87"/>
      <c r="M67" s="175" t="str">
        <f t="shared" si="45"/>
        <v xml:space="preserve"> </v>
      </c>
      <c r="N67" s="175" t="str">
        <f t="shared" si="46"/>
        <v xml:space="preserve"> </v>
      </c>
      <c r="O67" s="175" t="str">
        <f t="shared" si="47"/>
        <v xml:space="preserve"> </v>
      </c>
      <c r="P67" s="175" t="str">
        <f t="shared" si="48"/>
        <v xml:space="preserve"> </v>
      </c>
      <c r="Q67" s="175">
        <v>3</v>
      </c>
    </row>
    <row r="68" spans="1:22" ht="12.75" customHeight="1">
      <c r="A68" s="26">
        <v>2</v>
      </c>
      <c r="B68" s="27" t="s">
        <v>16</v>
      </c>
      <c r="C68" s="28">
        <v>0.5</v>
      </c>
      <c r="D68" s="30">
        <v>5</v>
      </c>
      <c r="E68" s="29">
        <v>1</v>
      </c>
      <c r="F68" s="29">
        <f>Max!$B$3*C68</f>
        <v>42.5</v>
      </c>
      <c r="G68" s="86"/>
      <c r="H68" s="87"/>
      <c r="I68" s="86">
        <f>D68*E68</f>
        <v>5</v>
      </c>
      <c r="J68" s="87">
        <f>F68*I68</f>
        <v>212.5</v>
      </c>
      <c r="K68" s="86"/>
      <c r="L68" s="87"/>
      <c r="R68" s="176">
        <f t="shared" ref="R68:R71" si="50">IF(ISNUMBER(SEARCH("bench",$B68)),IF($C68&gt;=0.5,IF($C68&lt;0.6,$D68*$E68," ")," ")," ")</f>
        <v>5</v>
      </c>
      <c r="S68" s="176" t="str">
        <f t="shared" ref="S68:S71" si="51">IF(ISNUMBER(SEARCH("bench",$B68)),IF($C68&gt;=0.6,IF($C68&lt;0.7,$D68*$E68," ")," ")," ")</f>
        <v xml:space="preserve"> </v>
      </c>
      <c r="T68" s="176" t="str">
        <f t="shared" ref="T68:T71" si="52">IF(ISNUMBER(SEARCH("bench",$B68)),IF($C68&gt;=0.7,IF($C68&lt;0.8,$D68*$E68," ")," ")," ")</f>
        <v xml:space="preserve"> </v>
      </c>
      <c r="U68" s="176" t="str">
        <f t="shared" ref="U68:U71" si="53">IF(ISNUMBER(SEARCH("bench",$B68)),IF($C68&gt;=0.8,IF($C68&lt;0.9,$D68*$E68," ")," ")," ")</f>
        <v xml:space="preserve"> </v>
      </c>
      <c r="V68" s="176" t="str">
        <f t="shared" ref="V68:V71" si="54">IF(ISNUMBER(SEARCH("bench",$B68)),IF($C68&gt;=0.9,$D68*$E68," ")," ")</f>
        <v xml:space="preserve"> </v>
      </c>
    </row>
    <row r="69" spans="1:22" ht="12.75" customHeight="1">
      <c r="A69" s="26"/>
      <c r="B69" s="174" t="s">
        <v>16</v>
      </c>
      <c r="C69" s="28">
        <v>0.6</v>
      </c>
      <c r="D69" s="30">
        <v>4</v>
      </c>
      <c r="E69" s="29">
        <v>1</v>
      </c>
      <c r="F69" s="29">
        <f>Max!$B$3*C69</f>
        <v>51</v>
      </c>
      <c r="G69" s="86"/>
      <c r="H69" s="87"/>
      <c r="I69" s="86">
        <f>D69*E69</f>
        <v>4</v>
      </c>
      <c r="J69" s="87">
        <f>F69*I69</f>
        <v>204</v>
      </c>
      <c r="K69" s="86"/>
      <c r="L69" s="87"/>
      <c r="R69" s="176" t="str">
        <f t="shared" si="50"/>
        <v xml:space="preserve"> </v>
      </c>
      <c r="S69" s="176">
        <f t="shared" si="51"/>
        <v>4</v>
      </c>
      <c r="T69" s="176" t="str">
        <f t="shared" si="52"/>
        <v xml:space="preserve"> </v>
      </c>
      <c r="U69" s="176" t="str">
        <f t="shared" si="53"/>
        <v xml:space="preserve"> </v>
      </c>
      <c r="V69" s="176" t="str">
        <f t="shared" si="54"/>
        <v xml:space="preserve"> </v>
      </c>
    </row>
    <row r="70" spans="1:22" ht="12.75" customHeight="1">
      <c r="A70" s="26"/>
      <c r="B70" s="174" t="s">
        <v>16</v>
      </c>
      <c r="C70" s="28">
        <v>0.7</v>
      </c>
      <c r="D70" s="30">
        <v>3</v>
      </c>
      <c r="E70" s="29">
        <v>1</v>
      </c>
      <c r="F70" s="29">
        <f>Max!$B$3*C70</f>
        <v>59.499999999999993</v>
      </c>
      <c r="G70" s="86"/>
      <c r="H70" s="87"/>
      <c r="I70" s="86">
        <f>D70*E70</f>
        <v>3</v>
      </c>
      <c r="J70" s="87">
        <f>F70*I70</f>
        <v>178.49999999999997</v>
      </c>
      <c r="K70" s="86"/>
      <c r="L70" s="87"/>
      <c r="R70" s="176" t="str">
        <f t="shared" si="50"/>
        <v xml:space="preserve"> </v>
      </c>
      <c r="S70" s="176" t="str">
        <f t="shared" si="51"/>
        <v xml:space="preserve"> </v>
      </c>
      <c r="T70" s="176">
        <f t="shared" si="52"/>
        <v>3</v>
      </c>
      <c r="U70" s="176" t="str">
        <f t="shared" si="53"/>
        <v xml:space="preserve"> </v>
      </c>
      <c r="V70" s="176" t="str">
        <f t="shared" si="54"/>
        <v xml:space="preserve"> </v>
      </c>
    </row>
    <row r="71" spans="1:22" ht="12.75" customHeight="1">
      <c r="A71" s="26"/>
      <c r="B71" s="174" t="s">
        <v>16</v>
      </c>
      <c r="C71" s="28">
        <v>0.75</v>
      </c>
      <c r="D71" s="30">
        <v>2</v>
      </c>
      <c r="E71" s="29">
        <v>3</v>
      </c>
      <c r="F71" s="29">
        <f>Max!$B$3*C71</f>
        <v>63.75</v>
      </c>
      <c r="G71" s="86"/>
      <c r="H71" s="87"/>
      <c r="I71" s="86">
        <f>D71*E71</f>
        <v>6</v>
      </c>
      <c r="J71" s="87">
        <f>F71*I71</f>
        <v>382.5</v>
      </c>
      <c r="K71" s="86"/>
      <c r="L71" s="87"/>
      <c r="R71" s="176" t="str">
        <f t="shared" si="50"/>
        <v xml:space="preserve"> </v>
      </c>
      <c r="S71" s="176" t="str">
        <f t="shared" si="51"/>
        <v xml:space="preserve"> </v>
      </c>
      <c r="T71" s="176">
        <f t="shared" si="52"/>
        <v>6</v>
      </c>
      <c r="U71" s="176" t="str">
        <f t="shared" si="53"/>
        <v xml:space="preserve"> </v>
      </c>
      <c r="V71" s="176" t="str">
        <f t="shared" si="54"/>
        <v xml:space="preserve"> </v>
      </c>
    </row>
    <row r="72" spans="1:22" ht="12.75" customHeight="1">
      <c r="A72" s="51">
        <v>3</v>
      </c>
      <c r="B72" s="54" t="s">
        <v>87</v>
      </c>
      <c r="C72" s="37"/>
      <c r="D72" s="39">
        <v>5</v>
      </c>
      <c r="E72" s="39">
        <v>3</v>
      </c>
      <c r="F72" s="39"/>
      <c r="G72" s="86"/>
      <c r="H72" s="87"/>
      <c r="I72" s="86"/>
      <c r="J72" s="87"/>
      <c r="K72" s="86"/>
      <c r="L72" s="87"/>
    </row>
    <row r="73" spans="1:22" ht="12.75" customHeight="1">
      <c r="A73" s="40">
        <v>4</v>
      </c>
      <c r="B73" s="41" t="s">
        <v>69</v>
      </c>
      <c r="C73" s="42"/>
      <c r="D73" s="55">
        <v>8</v>
      </c>
      <c r="E73" s="43">
        <v>4</v>
      </c>
      <c r="F73" s="43"/>
      <c r="G73" s="86"/>
      <c r="H73" s="87"/>
      <c r="I73" s="86"/>
      <c r="J73" s="87"/>
      <c r="K73" s="86"/>
      <c r="L73" s="87"/>
    </row>
    <row r="74" spans="1:22" ht="12.75" customHeight="1">
      <c r="C74" s="24"/>
      <c r="D74" s="17"/>
      <c r="E74" s="17"/>
      <c r="F74" s="17"/>
      <c r="G74" s="86"/>
      <c r="H74" s="87"/>
      <c r="I74" s="86"/>
      <c r="J74" s="87"/>
      <c r="K74" s="86"/>
      <c r="L74" s="87"/>
    </row>
    <row r="75" spans="1:22" ht="12.75" customHeight="1">
      <c r="A75" s="11" t="s">
        <v>17</v>
      </c>
      <c r="C75" s="25" t="s">
        <v>12</v>
      </c>
      <c r="D75" s="16" t="s">
        <v>13</v>
      </c>
      <c r="E75" s="16" t="s">
        <v>14</v>
      </c>
      <c r="F75" s="16" t="s">
        <v>15</v>
      </c>
      <c r="G75" s="86"/>
      <c r="H75" s="87"/>
      <c r="I75" s="86"/>
      <c r="J75" s="87"/>
      <c r="K75" s="86"/>
      <c r="L75" s="87"/>
    </row>
    <row r="76" spans="1:22" ht="12.75" customHeight="1">
      <c r="A76" s="26">
        <v>1</v>
      </c>
      <c r="B76" s="27" t="s">
        <v>16</v>
      </c>
      <c r="C76" s="28">
        <v>0.5</v>
      </c>
      <c r="D76" s="30">
        <v>5</v>
      </c>
      <c r="E76" s="29">
        <v>1</v>
      </c>
      <c r="F76" s="29">
        <f>Max!$B$3*C76</f>
        <v>42.5</v>
      </c>
      <c r="G76" s="86"/>
      <c r="H76" s="87"/>
      <c r="I76" s="86">
        <f t="shared" ref="I76:I81" si="55">D76*E76</f>
        <v>5</v>
      </c>
      <c r="J76" s="87">
        <f t="shared" ref="J76:J81" si="56">F76*I76</f>
        <v>212.5</v>
      </c>
      <c r="K76" s="86"/>
      <c r="L76" s="87"/>
      <c r="R76" s="176">
        <f t="shared" ref="R76:R82" si="57">IF(ISNUMBER(SEARCH("bench",$B76)),IF($C76&gt;=0.5,IF($C76&lt;0.6,$D76*$E76," ")," ")," ")</f>
        <v>5</v>
      </c>
      <c r="S76" s="176" t="str">
        <f t="shared" ref="S76:S82" si="58">IF(ISNUMBER(SEARCH("bench",$B76)),IF($C76&gt;=0.6,IF($C76&lt;0.7,$D76*$E76," ")," ")," ")</f>
        <v xml:space="preserve"> </v>
      </c>
      <c r="T76" s="176" t="str">
        <f t="shared" ref="T76:T82" si="59">IF(ISNUMBER(SEARCH("bench",$B76)),IF($C76&gt;=0.7,IF($C76&lt;0.8,$D76*$E76," ")," ")," ")</f>
        <v xml:space="preserve"> </v>
      </c>
      <c r="U76" s="176" t="str">
        <f t="shared" ref="U76:U82" si="60">IF(ISNUMBER(SEARCH("bench",$B76)),IF($C76&gt;=0.8,IF($C76&lt;0.9,$D76*$E76," ")," ")," ")</f>
        <v xml:space="preserve"> </v>
      </c>
      <c r="V76" s="176" t="str">
        <f t="shared" ref="V76:V81" si="61">IF(ISNUMBER(SEARCH("bench",$B76)),IF($C76&gt;=0.9,$D76*$E76," ")," ")</f>
        <v xml:space="preserve"> </v>
      </c>
    </row>
    <row r="77" spans="1:22" ht="12.75" customHeight="1">
      <c r="A77" s="26"/>
      <c r="B77" s="174" t="s">
        <v>16</v>
      </c>
      <c r="C77" s="28">
        <v>0.6</v>
      </c>
      <c r="D77" s="30">
        <v>4</v>
      </c>
      <c r="E77" s="29">
        <v>1</v>
      </c>
      <c r="F77" s="29">
        <f>Max!$B$3*C77</f>
        <v>51</v>
      </c>
      <c r="G77" s="86"/>
      <c r="H77" s="87"/>
      <c r="I77" s="86">
        <f t="shared" si="55"/>
        <v>4</v>
      </c>
      <c r="J77" s="87">
        <f t="shared" si="56"/>
        <v>204</v>
      </c>
      <c r="K77" s="86"/>
      <c r="L77" s="87"/>
      <c r="R77" s="176" t="str">
        <f t="shared" si="57"/>
        <v xml:space="preserve"> </v>
      </c>
      <c r="S77" s="176">
        <f t="shared" si="58"/>
        <v>4</v>
      </c>
      <c r="T77" s="176" t="str">
        <f t="shared" si="59"/>
        <v xml:space="preserve"> </v>
      </c>
      <c r="U77" s="176" t="str">
        <f t="shared" si="60"/>
        <v xml:space="preserve"> </v>
      </c>
      <c r="V77" s="176" t="str">
        <f t="shared" si="61"/>
        <v xml:space="preserve"> </v>
      </c>
    </row>
    <row r="78" spans="1:22" ht="12.75" customHeight="1">
      <c r="A78" s="26"/>
      <c r="B78" s="174" t="s">
        <v>16</v>
      </c>
      <c r="C78" s="28">
        <v>0.7</v>
      </c>
      <c r="D78" s="30">
        <v>3</v>
      </c>
      <c r="E78" s="29">
        <v>1</v>
      </c>
      <c r="F78" s="29">
        <f>Max!$B$3*C78</f>
        <v>59.499999999999993</v>
      </c>
      <c r="G78" s="86"/>
      <c r="H78" s="87"/>
      <c r="I78" s="86">
        <f t="shared" si="55"/>
        <v>3</v>
      </c>
      <c r="J78" s="87">
        <f t="shared" si="56"/>
        <v>178.49999999999997</v>
      </c>
      <c r="K78" s="86"/>
      <c r="L78" s="87"/>
      <c r="R78" s="176" t="str">
        <f t="shared" si="57"/>
        <v xml:space="preserve"> </v>
      </c>
      <c r="S78" s="176" t="str">
        <f t="shared" si="58"/>
        <v xml:space="preserve"> </v>
      </c>
      <c r="T78" s="176">
        <f t="shared" si="59"/>
        <v>3</v>
      </c>
      <c r="U78" s="176" t="str">
        <f t="shared" si="60"/>
        <v xml:space="preserve"> </v>
      </c>
      <c r="V78" s="176" t="str">
        <f t="shared" si="61"/>
        <v xml:space="preserve"> </v>
      </c>
    </row>
    <row r="79" spans="1:22" ht="12.75" customHeight="1">
      <c r="A79" s="26"/>
      <c r="B79" s="174" t="s">
        <v>16</v>
      </c>
      <c r="C79" s="28">
        <v>0.8</v>
      </c>
      <c r="D79" s="30">
        <v>2</v>
      </c>
      <c r="E79" s="29">
        <v>1</v>
      </c>
      <c r="F79" s="29">
        <f>Max!$B$3*C79</f>
        <v>68</v>
      </c>
      <c r="G79" s="86"/>
      <c r="H79" s="87"/>
      <c r="I79" s="86">
        <f t="shared" si="55"/>
        <v>2</v>
      </c>
      <c r="J79" s="87">
        <f t="shared" si="56"/>
        <v>136</v>
      </c>
      <c r="K79" s="86"/>
      <c r="L79" s="87"/>
      <c r="R79" s="176" t="str">
        <f t="shared" si="57"/>
        <v xml:space="preserve"> </v>
      </c>
      <c r="S79" s="176" t="str">
        <f t="shared" si="58"/>
        <v xml:space="preserve"> </v>
      </c>
      <c r="T79" s="176" t="str">
        <f t="shared" si="59"/>
        <v xml:space="preserve"> </v>
      </c>
      <c r="U79" s="176">
        <f t="shared" si="60"/>
        <v>2</v>
      </c>
      <c r="V79" s="176" t="str">
        <f t="shared" si="61"/>
        <v xml:space="preserve"> </v>
      </c>
    </row>
    <row r="80" spans="1:22" ht="12.75" customHeight="1">
      <c r="A80" s="26"/>
      <c r="B80" s="174" t="s">
        <v>16</v>
      </c>
      <c r="C80" s="28">
        <v>0.9</v>
      </c>
      <c r="D80" s="30">
        <v>1</v>
      </c>
      <c r="E80" s="29">
        <v>1</v>
      </c>
      <c r="F80" s="29">
        <f>Max!$B$3*C80</f>
        <v>76.5</v>
      </c>
      <c r="G80" s="86"/>
      <c r="H80" s="87"/>
      <c r="I80" s="86">
        <f t="shared" si="55"/>
        <v>1</v>
      </c>
      <c r="J80" s="87">
        <f t="shared" si="56"/>
        <v>76.5</v>
      </c>
      <c r="K80" s="86"/>
      <c r="L80" s="87"/>
      <c r="R80" s="176" t="str">
        <f t="shared" si="57"/>
        <v xml:space="preserve"> </v>
      </c>
      <c r="S80" s="176" t="str">
        <f t="shared" si="58"/>
        <v xml:space="preserve"> </v>
      </c>
      <c r="T80" s="176" t="str">
        <f t="shared" si="59"/>
        <v xml:space="preserve"> </v>
      </c>
      <c r="U80" s="176" t="str">
        <f t="shared" si="60"/>
        <v xml:space="preserve"> </v>
      </c>
      <c r="V80" s="176">
        <f t="shared" si="61"/>
        <v>1</v>
      </c>
    </row>
    <row r="81" spans="1:27" ht="12.75" customHeight="1">
      <c r="A81" s="26"/>
      <c r="B81" s="174" t="s">
        <v>16</v>
      </c>
      <c r="C81" s="28">
        <v>0.95</v>
      </c>
      <c r="D81" s="30">
        <v>1</v>
      </c>
      <c r="E81" s="29">
        <v>1</v>
      </c>
      <c r="F81" s="29">
        <f>Max!$B$3*C81</f>
        <v>80.75</v>
      </c>
      <c r="G81" s="86"/>
      <c r="H81" s="87"/>
      <c r="I81" s="86">
        <f t="shared" si="55"/>
        <v>1</v>
      </c>
      <c r="J81" s="87">
        <f t="shared" si="56"/>
        <v>80.75</v>
      </c>
      <c r="K81" s="86"/>
      <c r="L81" s="87"/>
      <c r="R81" s="176" t="str">
        <f t="shared" si="57"/>
        <v xml:space="preserve"> </v>
      </c>
      <c r="S81" s="176" t="str">
        <f t="shared" si="58"/>
        <v xml:space="preserve"> </v>
      </c>
      <c r="T81" s="176" t="str">
        <f t="shared" si="59"/>
        <v xml:space="preserve"> </v>
      </c>
      <c r="U81" s="176" t="str">
        <f t="shared" si="60"/>
        <v xml:space="preserve"> </v>
      </c>
      <c r="V81" s="176">
        <f t="shared" si="61"/>
        <v>1</v>
      </c>
    </row>
    <row r="82" spans="1:27" ht="12.75" customHeight="1">
      <c r="A82" s="26"/>
      <c r="B82" s="174" t="s">
        <v>16</v>
      </c>
      <c r="C82" s="28" t="s">
        <v>112</v>
      </c>
      <c r="D82" s="30">
        <v>1</v>
      </c>
      <c r="E82" s="29" t="s">
        <v>29</v>
      </c>
      <c r="F82" s="29" t="str">
        <f>Max!$B$3*MID(C82,1,4)&amp;"-"&amp;Max!$B$3*MID(C82,6,8)</f>
        <v>85-89,25</v>
      </c>
      <c r="G82" s="86"/>
      <c r="H82" s="87"/>
      <c r="I82" s="86">
        <v>3</v>
      </c>
      <c r="J82" s="87">
        <v>300</v>
      </c>
      <c r="K82" s="86"/>
      <c r="L82" s="87"/>
      <c r="R82" s="176" t="str">
        <f t="shared" si="57"/>
        <v xml:space="preserve"> </v>
      </c>
      <c r="S82" s="176" t="str">
        <f t="shared" si="58"/>
        <v xml:space="preserve"> </v>
      </c>
      <c r="T82" s="176" t="str">
        <f t="shared" si="59"/>
        <v xml:space="preserve"> </v>
      </c>
      <c r="U82" s="176" t="str">
        <f t="shared" si="60"/>
        <v xml:space="preserve"> </v>
      </c>
      <c r="V82" s="176">
        <v>3</v>
      </c>
    </row>
    <row r="83" spans="1:27" ht="12.75" customHeight="1">
      <c r="A83" s="44">
        <v>2</v>
      </c>
      <c r="B83" s="45" t="s">
        <v>20</v>
      </c>
      <c r="C83" s="46">
        <v>0.5</v>
      </c>
      <c r="D83" s="52">
        <v>5</v>
      </c>
      <c r="E83" s="47">
        <v>1</v>
      </c>
      <c r="F83" s="47">
        <f>Max!$B$3*C83</f>
        <v>42.5</v>
      </c>
      <c r="G83" s="86"/>
      <c r="H83" s="87"/>
      <c r="I83" s="86"/>
      <c r="J83" s="87"/>
      <c r="K83" s="86">
        <f t="shared" ref="K83:K88" si="62">D83*E83</f>
        <v>5</v>
      </c>
      <c r="L83" s="87">
        <f t="shared" ref="L83:L88" si="63">F83*K83</f>
        <v>212.5</v>
      </c>
      <c r="W83" s="177">
        <f>IF(ISNUMBER(SEARCH("deadlift",$B83)),IF($C83&gt;=0.5,IF($C83&lt;0.6,$D83*$E83," ")," ")," ")</f>
        <v>5</v>
      </c>
      <c r="X83" s="177" t="str">
        <f>IF(ISNUMBER(SEARCH("deadlift",$B83)),IF($C83&gt;=0.6,IF($C83&lt;0.7,$D83*$E83," ")," ")," ")</f>
        <v xml:space="preserve"> </v>
      </c>
      <c r="Y83" s="177" t="str">
        <f>IF(ISNUMBER(SEARCH("deadlift",$B83)),IF($C83&gt;=0.7,IF($C83&lt;0.8,$D83*$E83," ")," ")," ")</f>
        <v xml:space="preserve"> </v>
      </c>
      <c r="Z83" s="177" t="str">
        <f>IF(ISNUMBER(SEARCH("deadlift",$B83)),IF($C83&gt;=0.8,IF($C83&lt;0.9,$D83*$E83," ")," ")," ")</f>
        <v xml:space="preserve"> </v>
      </c>
      <c r="AA83" s="177" t="str">
        <f>IF(ISNUMBER(SEARCH("deadlift",$B83)),IF($C83&gt;=0.9,$D83*$E83," ")," ")</f>
        <v xml:space="preserve"> </v>
      </c>
    </row>
    <row r="84" spans="1:27" ht="12.75" customHeight="1">
      <c r="A84" s="44"/>
      <c r="B84" s="179" t="s">
        <v>20</v>
      </c>
      <c r="C84" s="46">
        <v>0.6</v>
      </c>
      <c r="D84" s="52">
        <v>4</v>
      </c>
      <c r="E84" s="47">
        <v>1</v>
      </c>
      <c r="F84" s="47">
        <f>Max!$B$3*C84</f>
        <v>51</v>
      </c>
      <c r="G84" s="86"/>
      <c r="H84" s="87"/>
      <c r="I84" s="86"/>
      <c r="J84" s="87"/>
      <c r="K84" s="86">
        <f t="shared" si="62"/>
        <v>4</v>
      </c>
      <c r="L84" s="87">
        <f t="shared" si="63"/>
        <v>204</v>
      </c>
      <c r="W84" s="177" t="str">
        <f t="shared" ref="W84:W89" si="64">IF(ISNUMBER(SEARCH("deadlift",$B84)),IF($C84&gt;=0.5,IF($C84&lt;0.6,$D84*$E84," ")," ")," ")</f>
        <v xml:space="preserve"> </v>
      </c>
      <c r="X84" s="177">
        <f t="shared" ref="X84:X89" si="65">IF(ISNUMBER(SEARCH("deadlift",$B84)),IF($C84&gt;=0.6,IF($C84&lt;0.7,$D84*$E84," ")," ")," ")</f>
        <v>4</v>
      </c>
      <c r="Y84" s="177" t="str">
        <f t="shared" ref="Y84:Y89" si="66">IF(ISNUMBER(SEARCH("deadlift",$B84)),IF($C84&gt;=0.7,IF($C84&lt;0.8,$D84*$E84," ")," ")," ")</f>
        <v xml:space="preserve"> </v>
      </c>
      <c r="Z84" s="177" t="str">
        <f t="shared" ref="Z84:Z89" si="67">IF(ISNUMBER(SEARCH("deadlift",$B84)),IF($C84&gt;=0.8,IF($C84&lt;0.9,$D84*$E84," ")," ")," ")</f>
        <v xml:space="preserve"> </v>
      </c>
      <c r="AA84" s="177" t="str">
        <f t="shared" ref="AA84:AA88" si="68">IF(ISNUMBER(SEARCH("deadlift",$B84)),IF($C84&gt;=0.9,$D84*$E84," ")," ")</f>
        <v xml:space="preserve"> </v>
      </c>
    </row>
    <row r="85" spans="1:27" ht="12.75" customHeight="1">
      <c r="A85" s="44"/>
      <c r="B85" s="179" t="s">
        <v>20</v>
      </c>
      <c r="C85" s="46">
        <v>0.7</v>
      </c>
      <c r="D85" s="52">
        <v>3</v>
      </c>
      <c r="E85" s="47">
        <v>1</v>
      </c>
      <c r="F85" s="47">
        <f>Max!$B$3*C85</f>
        <v>59.499999999999993</v>
      </c>
      <c r="G85" s="86"/>
      <c r="H85" s="87"/>
      <c r="I85" s="86"/>
      <c r="J85" s="87"/>
      <c r="K85" s="86">
        <f t="shared" si="62"/>
        <v>3</v>
      </c>
      <c r="L85" s="87">
        <f t="shared" si="63"/>
        <v>178.49999999999997</v>
      </c>
      <c r="W85" s="177" t="str">
        <f t="shared" si="64"/>
        <v xml:space="preserve"> </v>
      </c>
      <c r="X85" s="177" t="str">
        <f t="shared" si="65"/>
        <v xml:space="preserve"> </v>
      </c>
      <c r="Y85" s="177">
        <f t="shared" si="66"/>
        <v>3</v>
      </c>
      <c r="Z85" s="177" t="str">
        <f t="shared" si="67"/>
        <v xml:space="preserve"> </v>
      </c>
      <c r="AA85" s="177" t="str">
        <f t="shared" si="68"/>
        <v xml:space="preserve"> </v>
      </c>
    </row>
    <row r="86" spans="1:27" ht="12.75" customHeight="1">
      <c r="A86" s="44"/>
      <c r="B86" s="179" t="s">
        <v>20</v>
      </c>
      <c r="C86" s="46">
        <v>0.8</v>
      </c>
      <c r="D86" s="52">
        <v>2</v>
      </c>
      <c r="E86" s="47">
        <v>1</v>
      </c>
      <c r="F86" s="47">
        <f>Max!$B$3*C86</f>
        <v>68</v>
      </c>
      <c r="G86" s="86"/>
      <c r="H86" s="87"/>
      <c r="I86" s="86"/>
      <c r="J86" s="87"/>
      <c r="K86" s="86">
        <f t="shared" si="62"/>
        <v>2</v>
      </c>
      <c r="L86" s="87">
        <f t="shared" si="63"/>
        <v>136</v>
      </c>
      <c r="W86" s="177" t="str">
        <f t="shared" si="64"/>
        <v xml:space="preserve"> </v>
      </c>
      <c r="X86" s="177" t="str">
        <f t="shared" si="65"/>
        <v xml:space="preserve"> </v>
      </c>
      <c r="Y86" s="177" t="str">
        <f t="shared" si="66"/>
        <v xml:space="preserve"> </v>
      </c>
      <c r="Z86" s="177">
        <f t="shared" si="67"/>
        <v>2</v>
      </c>
      <c r="AA86" s="177" t="str">
        <f t="shared" si="68"/>
        <v xml:space="preserve"> </v>
      </c>
    </row>
    <row r="87" spans="1:27" ht="12.75" customHeight="1">
      <c r="A87" s="44"/>
      <c r="B87" s="179" t="s">
        <v>20</v>
      </c>
      <c r="C87" s="46">
        <v>0.9</v>
      </c>
      <c r="D87" s="52">
        <v>1</v>
      </c>
      <c r="E87" s="47">
        <v>1</v>
      </c>
      <c r="F87" s="47">
        <f>Max!$B$3*C87</f>
        <v>76.5</v>
      </c>
      <c r="G87" s="86"/>
      <c r="H87" s="87"/>
      <c r="I87" s="86"/>
      <c r="J87" s="87"/>
      <c r="K87" s="86">
        <f t="shared" si="62"/>
        <v>1</v>
      </c>
      <c r="L87" s="87">
        <f t="shared" si="63"/>
        <v>76.5</v>
      </c>
      <c r="W87" s="177" t="str">
        <f t="shared" si="64"/>
        <v xml:space="preserve"> </v>
      </c>
      <c r="X87" s="177" t="str">
        <f t="shared" si="65"/>
        <v xml:space="preserve"> </v>
      </c>
      <c r="Y87" s="177" t="str">
        <f t="shared" si="66"/>
        <v xml:space="preserve"> </v>
      </c>
      <c r="Z87" s="177" t="str">
        <f t="shared" si="67"/>
        <v xml:space="preserve"> </v>
      </c>
      <c r="AA87" s="177">
        <f t="shared" si="68"/>
        <v>1</v>
      </c>
    </row>
    <row r="88" spans="1:27" ht="12.75" customHeight="1">
      <c r="A88" s="44"/>
      <c r="B88" s="179" t="s">
        <v>20</v>
      </c>
      <c r="C88" s="46">
        <v>0.95</v>
      </c>
      <c r="D88" s="52">
        <v>1</v>
      </c>
      <c r="E88" s="47">
        <v>1</v>
      </c>
      <c r="F88" s="47">
        <f>Max!$B$3*C88</f>
        <v>80.75</v>
      </c>
      <c r="G88" s="86"/>
      <c r="H88" s="87"/>
      <c r="I88" s="86"/>
      <c r="J88" s="87"/>
      <c r="K88" s="86">
        <f t="shared" si="62"/>
        <v>1</v>
      </c>
      <c r="L88" s="87">
        <f t="shared" si="63"/>
        <v>80.75</v>
      </c>
      <c r="W88" s="177" t="str">
        <f t="shared" si="64"/>
        <v xml:space="preserve"> </v>
      </c>
      <c r="X88" s="177" t="str">
        <f t="shared" si="65"/>
        <v xml:space="preserve"> </v>
      </c>
      <c r="Y88" s="177" t="str">
        <f t="shared" si="66"/>
        <v xml:space="preserve"> </v>
      </c>
      <c r="Z88" s="177" t="str">
        <f t="shared" si="67"/>
        <v xml:space="preserve"> </v>
      </c>
      <c r="AA88" s="177">
        <f t="shared" si="68"/>
        <v>1</v>
      </c>
    </row>
    <row r="89" spans="1:27" ht="12.75" customHeight="1">
      <c r="A89" s="44"/>
      <c r="B89" s="179" t="s">
        <v>20</v>
      </c>
      <c r="C89" s="46" t="s">
        <v>112</v>
      </c>
      <c r="D89" s="52">
        <v>1</v>
      </c>
      <c r="E89" s="47" t="s">
        <v>29</v>
      </c>
      <c r="F89" s="47" t="str">
        <f>Max!$B$4*MID(C89,1,4)&amp;"-"&amp;Max!$B$4*MID(C89,6,8)</f>
        <v>160-168</v>
      </c>
      <c r="G89" s="86"/>
      <c r="H89" s="87"/>
      <c r="I89" s="86"/>
      <c r="J89" s="87"/>
      <c r="K89" s="86">
        <v>3</v>
      </c>
      <c r="L89" s="87">
        <v>300</v>
      </c>
      <c r="W89" s="177" t="str">
        <f t="shared" si="64"/>
        <v xml:space="preserve"> </v>
      </c>
      <c r="X89" s="177" t="str">
        <f t="shared" si="65"/>
        <v xml:space="preserve"> </v>
      </c>
      <c r="Y89" s="177" t="str">
        <f t="shared" si="66"/>
        <v xml:space="preserve"> </v>
      </c>
      <c r="Z89" s="177" t="str">
        <f t="shared" si="67"/>
        <v xml:space="preserve"> </v>
      </c>
      <c r="AA89" s="177">
        <v>3</v>
      </c>
    </row>
    <row r="90" spans="1:27" ht="12.75" customHeight="1">
      <c r="A90" s="51">
        <v>3</v>
      </c>
      <c r="B90" s="54" t="s">
        <v>74</v>
      </c>
      <c r="C90" s="37"/>
      <c r="D90" s="39">
        <v>6</v>
      </c>
      <c r="E90" s="39">
        <v>4</v>
      </c>
      <c r="F90" s="39"/>
      <c r="G90" s="86"/>
      <c r="H90" s="87"/>
      <c r="I90" s="86"/>
      <c r="J90" s="87"/>
      <c r="K90" s="86"/>
      <c r="L90" s="87"/>
    </row>
    <row r="91" spans="1:27" ht="12.75" customHeight="1">
      <c r="A91" s="51">
        <v>4</v>
      </c>
      <c r="B91" s="54" t="s">
        <v>89</v>
      </c>
      <c r="C91" s="37"/>
      <c r="D91" s="38">
        <v>6</v>
      </c>
      <c r="E91" s="39">
        <v>4</v>
      </c>
      <c r="F91" s="39"/>
      <c r="G91" s="86"/>
      <c r="H91" s="87"/>
      <c r="I91" s="86"/>
      <c r="J91" s="87"/>
      <c r="K91" s="86"/>
      <c r="L91" s="87"/>
    </row>
    <row r="92" spans="1:27" ht="12.75" customHeight="1">
      <c r="C92" s="24"/>
      <c r="D92" s="17"/>
      <c r="E92" s="17"/>
      <c r="F92" s="17"/>
      <c r="G92" s="86"/>
      <c r="H92" s="87"/>
      <c r="I92" s="86"/>
      <c r="J92" s="87"/>
      <c r="K92" s="86"/>
      <c r="L92" s="87"/>
    </row>
    <row r="93" spans="1:27" ht="12.75" customHeight="1">
      <c r="A93" s="11" t="s">
        <v>18</v>
      </c>
      <c r="C93" s="25" t="s">
        <v>12</v>
      </c>
      <c r="D93" s="16" t="s">
        <v>13</v>
      </c>
      <c r="E93" s="16" t="s">
        <v>14</v>
      </c>
      <c r="F93" s="16" t="s">
        <v>15</v>
      </c>
      <c r="G93" s="86"/>
      <c r="H93" s="87"/>
      <c r="I93" s="86"/>
      <c r="J93" s="87"/>
      <c r="K93" s="86"/>
      <c r="L93" s="87"/>
    </row>
    <row r="94" spans="1:27" ht="12.75" customHeight="1">
      <c r="A94" s="31">
        <v>1</v>
      </c>
      <c r="B94" s="32" t="s">
        <v>2</v>
      </c>
      <c r="C94" s="33">
        <v>0.5</v>
      </c>
      <c r="D94" s="34">
        <v>5</v>
      </c>
      <c r="E94" s="35">
        <v>1</v>
      </c>
      <c r="F94" s="35">
        <f>Max!$B$2*C94</f>
        <v>100</v>
      </c>
      <c r="G94" s="86">
        <f>D94*E94</f>
        <v>5</v>
      </c>
      <c r="H94" s="87">
        <f>F94*G94</f>
        <v>500</v>
      </c>
      <c r="I94" s="86"/>
      <c r="J94" s="87"/>
      <c r="K94" s="86"/>
      <c r="L94" s="87"/>
      <c r="M94" s="175">
        <f>IF(ISNUMBER(SEARCH("squat",$B94)),IF($C94&gt;=0.5,IF($C94&lt;0.6,$D94*$E94," ")," ")," ")</f>
        <v>5</v>
      </c>
      <c r="N94" s="175" t="str">
        <f>IF(ISNUMBER(SEARCH("squat",$B94)),IF($C94&gt;=0.6,IF($C94&lt;0.7,$D94*$E94," ")," ")," ")</f>
        <v xml:space="preserve"> </v>
      </c>
      <c r="O94" s="175" t="str">
        <f>IF(ISNUMBER(SEARCH("squat",$B94)),IF($C94&gt;=0.7,IF($C94&lt;0.8,$D94*$E94," ")," ")," ")</f>
        <v xml:space="preserve"> </v>
      </c>
      <c r="P94" s="175" t="str">
        <f>IF(ISNUMBER(SEARCH("squat",$B94)),IF($C94&gt;=0.8,IF($C94&lt;0.9,$D94*$E94," ")," ")," ")</f>
        <v xml:space="preserve"> </v>
      </c>
      <c r="Q94" s="175" t="str">
        <f>IF(ISNUMBER(SEARCH("squat",$B94)),IF($C94&gt;=0.9,$D94*$E94," ")," ")</f>
        <v xml:space="preserve"> </v>
      </c>
    </row>
    <row r="95" spans="1:27" ht="12.75" customHeight="1">
      <c r="A95" s="31"/>
      <c r="B95" s="173" t="s">
        <v>2</v>
      </c>
      <c r="C95" s="33">
        <v>0.6</v>
      </c>
      <c r="D95" s="34">
        <v>4</v>
      </c>
      <c r="E95" s="35">
        <v>1</v>
      </c>
      <c r="F95" s="35">
        <f>Max!$B$2*C95</f>
        <v>120</v>
      </c>
      <c r="G95" s="86">
        <f>D95*E95</f>
        <v>4</v>
      </c>
      <c r="H95" s="87">
        <f>F95*G95</f>
        <v>480</v>
      </c>
      <c r="I95" s="86"/>
      <c r="J95" s="87"/>
      <c r="K95" s="86"/>
      <c r="L95" s="87"/>
      <c r="M95" s="175" t="str">
        <f t="shared" ref="M95:M97" si="69">IF(ISNUMBER(SEARCH("squat",$B95)),IF($C95&gt;=0.5,IF($C95&lt;0.6,$D95*$E95," ")," ")," ")</f>
        <v xml:space="preserve"> </v>
      </c>
      <c r="N95" s="175">
        <f t="shared" ref="N95:N97" si="70">IF(ISNUMBER(SEARCH("squat",$B95)),IF($C95&gt;=0.6,IF($C95&lt;0.7,$D95*$E95," ")," ")," ")</f>
        <v>4</v>
      </c>
      <c r="O95" s="175" t="str">
        <f t="shared" ref="O95:O97" si="71">IF(ISNUMBER(SEARCH("squat",$B95)),IF($C95&gt;=0.7,IF($C95&lt;0.8,$D95*$E95," ")," ")," ")</f>
        <v xml:space="preserve"> </v>
      </c>
      <c r="P95" s="175" t="str">
        <f t="shared" ref="P95:P97" si="72">IF(ISNUMBER(SEARCH("squat",$B95)),IF($C95&gt;=0.8,IF($C95&lt;0.9,$D95*$E95," ")," ")," ")</f>
        <v xml:space="preserve"> </v>
      </c>
      <c r="Q95" s="175" t="str">
        <f t="shared" ref="Q95:Q97" si="73">IF(ISNUMBER(SEARCH("squat",$B95)),IF($C95&gt;=0.9,$D95*$E95," ")," ")</f>
        <v xml:space="preserve"> </v>
      </c>
    </row>
    <row r="96" spans="1:27" ht="12.75" customHeight="1">
      <c r="A96" s="31"/>
      <c r="B96" s="173" t="s">
        <v>2</v>
      </c>
      <c r="C96" s="33">
        <v>0.7</v>
      </c>
      <c r="D96" s="34">
        <v>3</v>
      </c>
      <c r="E96" s="35">
        <v>1</v>
      </c>
      <c r="F96" s="35">
        <f>Max!$B$2*C96</f>
        <v>140</v>
      </c>
      <c r="G96" s="86">
        <f>D96*E96</f>
        <v>3</v>
      </c>
      <c r="H96" s="87">
        <f>F96*G96</f>
        <v>420</v>
      </c>
      <c r="I96" s="86"/>
      <c r="J96" s="87"/>
      <c r="K96" s="86"/>
      <c r="L96" s="87"/>
      <c r="M96" s="175" t="str">
        <f t="shared" si="69"/>
        <v xml:space="preserve"> </v>
      </c>
      <c r="N96" s="175" t="str">
        <f t="shared" si="70"/>
        <v xml:space="preserve"> </v>
      </c>
      <c r="O96" s="175">
        <f t="shared" si="71"/>
        <v>3</v>
      </c>
      <c r="P96" s="175" t="str">
        <f t="shared" si="72"/>
        <v xml:space="preserve"> </v>
      </c>
      <c r="Q96" s="175" t="str">
        <f t="shared" si="73"/>
        <v xml:space="preserve"> </v>
      </c>
    </row>
    <row r="97" spans="1:27" ht="12.75" customHeight="1">
      <c r="A97" s="31"/>
      <c r="B97" s="173" t="s">
        <v>2</v>
      </c>
      <c r="C97" s="33">
        <v>0.8</v>
      </c>
      <c r="D97" s="34">
        <v>2</v>
      </c>
      <c r="E97" s="35">
        <v>4</v>
      </c>
      <c r="F97" s="35">
        <f>Max!$B$2*C97</f>
        <v>160</v>
      </c>
      <c r="G97" s="86">
        <f>D97*E97</f>
        <v>8</v>
      </c>
      <c r="H97" s="87">
        <f>F97*G97</f>
        <v>1280</v>
      </c>
      <c r="I97" s="86"/>
      <c r="J97" s="87"/>
      <c r="K97" s="86"/>
      <c r="L97" s="87"/>
      <c r="M97" s="175" t="str">
        <f t="shared" si="69"/>
        <v xml:space="preserve"> </v>
      </c>
      <c r="N97" s="175" t="str">
        <f t="shared" si="70"/>
        <v xml:space="preserve"> </v>
      </c>
      <c r="O97" s="175" t="str">
        <f t="shared" si="71"/>
        <v xml:space="preserve"> </v>
      </c>
      <c r="P97" s="175">
        <f t="shared" si="72"/>
        <v>8</v>
      </c>
      <c r="Q97" s="175" t="str">
        <f t="shared" si="73"/>
        <v xml:space="preserve"> </v>
      </c>
    </row>
    <row r="98" spans="1:27" ht="12.75" customHeight="1">
      <c r="A98" s="26">
        <v>2</v>
      </c>
      <c r="B98" s="27" t="s">
        <v>16</v>
      </c>
      <c r="C98" s="28">
        <v>0.5</v>
      </c>
      <c r="D98" s="30">
        <v>5</v>
      </c>
      <c r="E98" s="29">
        <v>1</v>
      </c>
      <c r="F98" s="29">
        <f>Max!$B$3*C98</f>
        <v>42.5</v>
      </c>
      <c r="G98" s="86"/>
      <c r="H98" s="87"/>
      <c r="I98" s="86">
        <f>D98*E98</f>
        <v>5</v>
      </c>
      <c r="J98" s="87">
        <f>F98*I98</f>
        <v>212.5</v>
      </c>
      <c r="K98" s="86"/>
      <c r="L98" s="87"/>
      <c r="R98" s="176">
        <f t="shared" ref="R98:R101" si="74">IF(ISNUMBER(SEARCH("bench",$B98)),IF($C98&gt;=0.5,IF($C98&lt;0.6,$D98*$E98," ")," ")," ")</f>
        <v>5</v>
      </c>
      <c r="S98" s="176" t="str">
        <f t="shared" ref="S98:S101" si="75">IF(ISNUMBER(SEARCH("bench",$B98)),IF($C98&gt;=0.6,IF($C98&lt;0.7,$D98*$E98," ")," ")," ")</f>
        <v xml:space="preserve"> </v>
      </c>
      <c r="T98" s="176" t="str">
        <f t="shared" ref="T98:T101" si="76">IF(ISNUMBER(SEARCH("bench",$B98)),IF($C98&gt;=0.7,IF($C98&lt;0.8,$D98*$E98," ")," ")," ")</f>
        <v xml:space="preserve"> </v>
      </c>
      <c r="U98" s="176" t="str">
        <f t="shared" ref="U98:U101" si="77">IF(ISNUMBER(SEARCH("bench",$B98)),IF($C98&gt;=0.8,IF($C98&lt;0.9,$D98*$E98," ")," ")," ")</f>
        <v xml:space="preserve"> </v>
      </c>
      <c r="V98" s="176" t="str">
        <f t="shared" ref="V98:V101" si="78">IF(ISNUMBER(SEARCH("bench",$B98)),IF($C98&gt;=0.9,$D98*$E98," ")," ")</f>
        <v xml:space="preserve"> </v>
      </c>
    </row>
    <row r="99" spans="1:27" ht="12.75" customHeight="1">
      <c r="A99" s="26"/>
      <c r="B99" s="174" t="s">
        <v>16</v>
      </c>
      <c r="C99" s="28">
        <v>0.6</v>
      </c>
      <c r="D99" s="30">
        <v>4</v>
      </c>
      <c r="E99" s="29">
        <v>1</v>
      </c>
      <c r="F99" s="29">
        <f>Max!$B$3*C99</f>
        <v>51</v>
      </c>
      <c r="G99" s="86"/>
      <c r="H99" s="87"/>
      <c r="I99" s="86">
        <f>D99*E99</f>
        <v>4</v>
      </c>
      <c r="J99" s="87">
        <f>F99*I99</f>
        <v>204</v>
      </c>
      <c r="K99" s="86"/>
      <c r="L99" s="87"/>
      <c r="R99" s="176" t="str">
        <f t="shared" si="74"/>
        <v xml:space="preserve"> </v>
      </c>
      <c r="S99" s="176">
        <f t="shared" si="75"/>
        <v>4</v>
      </c>
      <c r="T99" s="176" t="str">
        <f t="shared" si="76"/>
        <v xml:space="preserve"> </v>
      </c>
      <c r="U99" s="176" t="str">
        <f t="shared" si="77"/>
        <v xml:space="preserve"> </v>
      </c>
      <c r="V99" s="176" t="str">
        <f t="shared" si="78"/>
        <v xml:space="preserve"> </v>
      </c>
    </row>
    <row r="100" spans="1:27" ht="12.75" customHeight="1">
      <c r="A100" s="26"/>
      <c r="B100" s="174" t="s">
        <v>16</v>
      </c>
      <c r="C100" s="28">
        <v>0.7</v>
      </c>
      <c r="D100" s="30">
        <v>3</v>
      </c>
      <c r="E100" s="29">
        <v>1</v>
      </c>
      <c r="F100" s="29">
        <f>Max!$B$3*C100</f>
        <v>59.499999999999993</v>
      </c>
      <c r="G100" s="86"/>
      <c r="H100" s="87"/>
      <c r="I100" s="86">
        <f>D100*E100</f>
        <v>3</v>
      </c>
      <c r="J100" s="87">
        <f>F100*I100</f>
        <v>178.49999999999997</v>
      </c>
      <c r="K100" s="86"/>
      <c r="L100" s="87"/>
      <c r="R100" s="176" t="str">
        <f t="shared" si="74"/>
        <v xml:space="preserve"> </v>
      </c>
      <c r="S100" s="176" t="str">
        <f t="shared" si="75"/>
        <v xml:space="preserve"> </v>
      </c>
      <c r="T100" s="176">
        <f t="shared" si="76"/>
        <v>3</v>
      </c>
      <c r="U100" s="176" t="str">
        <f t="shared" si="77"/>
        <v xml:space="preserve"> </v>
      </c>
      <c r="V100" s="176" t="str">
        <f t="shared" si="78"/>
        <v xml:space="preserve"> </v>
      </c>
    </row>
    <row r="101" spans="1:27" ht="12.75" customHeight="1">
      <c r="A101" s="26"/>
      <c r="B101" s="174" t="s">
        <v>16</v>
      </c>
      <c r="C101" s="28">
        <v>0.75</v>
      </c>
      <c r="D101" s="30">
        <v>3</v>
      </c>
      <c r="E101" s="29">
        <v>5</v>
      </c>
      <c r="F101" s="29">
        <f>Max!$B$3*C101</f>
        <v>63.75</v>
      </c>
      <c r="G101" s="86"/>
      <c r="H101" s="87"/>
      <c r="I101" s="86">
        <f>D101*E101</f>
        <v>15</v>
      </c>
      <c r="J101" s="87">
        <f>F101*I101</f>
        <v>956.25</v>
      </c>
      <c r="K101" s="86"/>
      <c r="L101" s="87"/>
      <c r="R101" s="176" t="str">
        <f t="shared" si="74"/>
        <v xml:space="preserve"> </v>
      </c>
      <c r="S101" s="176" t="str">
        <f t="shared" si="75"/>
        <v xml:space="preserve"> </v>
      </c>
      <c r="T101" s="176">
        <f t="shared" si="76"/>
        <v>15</v>
      </c>
      <c r="U101" s="176" t="str">
        <f t="shared" si="77"/>
        <v xml:space="preserve"> </v>
      </c>
      <c r="V101" s="176" t="str">
        <f t="shared" si="78"/>
        <v xml:space="preserve"> </v>
      </c>
    </row>
    <row r="102" spans="1:27" ht="12.75" customHeight="1">
      <c r="A102" s="31">
        <v>4</v>
      </c>
      <c r="B102" s="32" t="s">
        <v>2</v>
      </c>
      <c r="C102" s="33">
        <v>0.5</v>
      </c>
      <c r="D102" s="34">
        <v>5</v>
      </c>
      <c r="E102" s="35">
        <v>1</v>
      </c>
      <c r="F102" s="35">
        <f>Max!$B$2*C102</f>
        <v>100</v>
      </c>
      <c r="G102" s="86">
        <f>D102*E102</f>
        <v>5</v>
      </c>
      <c r="H102" s="87">
        <f>F102*G102</f>
        <v>500</v>
      </c>
      <c r="I102" s="86"/>
      <c r="J102" s="87"/>
      <c r="K102" s="86"/>
      <c r="L102" s="87"/>
      <c r="M102" s="175">
        <f>IF(ISNUMBER(SEARCH("squat",$B102)),IF($C102&gt;=0.5,IF($C102&lt;0.6,$D102*$E102," ")," ")," ")</f>
        <v>5</v>
      </c>
      <c r="N102" s="175" t="str">
        <f>IF(ISNUMBER(SEARCH("squat",$B102)),IF($C102&gt;=0.6,IF($C102&lt;0.7,$D102*$E102," ")," ")," ")</f>
        <v xml:space="preserve"> </v>
      </c>
      <c r="O102" s="175" t="str">
        <f>IF(ISNUMBER(SEARCH("squat",$B102)),IF($C102&gt;=0.7,IF($C102&lt;0.8,$D102*$E102," ")," ")," ")</f>
        <v xml:space="preserve"> </v>
      </c>
      <c r="P102" s="175" t="str">
        <f>IF(ISNUMBER(SEARCH("squat",$B102)),IF($C102&gt;=0.8,IF($C102&lt;0.9,$D102*$E102," ")," ")," ")</f>
        <v xml:space="preserve"> </v>
      </c>
      <c r="Q102" s="175" t="str">
        <f>IF(ISNUMBER(SEARCH("squat",$B102)),IF($C102&gt;=0.9,$D102*$E102," ")," ")</f>
        <v xml:space="preserve"> </v>
      </c>
    </row>
    <row r="103" spans="1:27" ht="12.75" customHeight="1">
      <c r="A103" s="31"/>
      <c r="B103" s="173" t="s">
        <v>2</v>
      </c>
      <c r="C103" s="33">
        <v>0.6</v>
      </c>
      <c r="D103" s="34">
        <v>5</v>
      </c>
      <c r="E103" s="35">
        <v>1</v>
      </c>
      <c r="F103" s="35">
        <f>Max!$B$2*C103</f>
        <v>120</v>
      </c>
      <c r="G103" s="86">
        <f>D103*E103</f>
        <v>5</v>
      </c>
      <c r="H103" s="87">
        <f>F103*G103</f>
        <v>600</v>
      </c>
      <c r="I103" s="86"/>
      <c r="J103" s="87"/>
      <c r="K103" s="86"/>
      <c r="L103" s="87"/>
      <c r="M103" s="175" t="str">
        <f t="shared" ref="M103:M104" si="79">IF(ISNUMBER(SEARCH("squat",$B103)),IF($C103&gt;=0.5,IF($C103&lt;0.6,$D103*$E103," ")," ")," ")</f>
        <v xml:space="preserve"> </v>
      </c>
      <c r="N103" s="175">
        <f t="shared" ref="N103:N104" si="80">IF(ISNUMBER(SEARCH("squat",$B103)),IF($C103&gt;=0.6,IF($C103&lt;0.7,$D103*$E103," ")," ")," ")</f>
        <v>5</v>
      </c>
      <c r="O103" s="175" t="str">
        <f t="shared" ref="O103:O104" si="81">IF(ISNUMBER(SEARCH("squat",$B103)),IF($C103&gt;=0.7,IF($C103&lt;0.8,$D103*$E103," ")," ")," ")</f>
        <v xml:space="preserve"> </v>
      </c>
      <c r="P103" s="175" t="str">
        <f t="shared" ref="P103:P104" si="82">IF(ISNUMBER(SEARCH("squat",$B103)),IF($C103&gt;=0.8,IF($C103&lt;0.9,$D103*$E103," ")," ")," ")</f>
        <v xml:space="preserve"> </v>
      </c>
      <c r="Q103" s="175" t="str">
        <f t="shared" ref="Q103:Q104" si="83">IF(ISNUMBER(SEARCH("squat",$B103)),IF($C103&gt;=0.9,$D103*$E103," ")," ")</f>
        <v xml:space="preserve"> </v>
      </c>
    </row>
    <row r="104" spans="1:27" ht="12.75" customHeight="1">
      <c r="A104" s="31"/>
      <c r="B104" s="173" t="s">
        <v>2</v>
      </c>
      <c r="C104" s="33">
        <v>0.7</v>
      </c>
      <c r="D104" s="34">
        <v>5</v>
      </c>
      <c r="E104" s="35">
        <v>4</v>
      </c>
      <c r="F104" s="35">
        <f>Max!$B$2*C104</f>
        <v>140</v>
      </c>
      <c r="G104" s="86">
        <f>D104*E104</f>
        <v>20</v>
      </c>
      <c r="H104" s="87">
        <f>F104*G104</f>
        <v>2800</v>
      </c>
      <c r="I104" s="86"/>
      <c r="J104" s="87"/>
      <c r="K104" s="86"/>
      <c r="L104" s="87"/>
      <c r="M104" s="175" t="str">
        <f t="shared" si="79"/>
        <v xml:space="preserve"> </v>
      </c>
      <c r="N104" s="175" t="str">
        <f t="shared" si="80"/>
        <v xml:space="preserve"> </v>
      </c>
      <c r="O104" s="175">
        <f t="shared" si="81"/>
        <v>20</v>
      </c>
      <c r="P104" s="175" t="str">
        <f t="shared" si="82"/>
        <v xml:space="preserve"> </v>
      </c>
      <c r="Q104" s="175" t="str">
        <f t="shared" si="83"/>
        <v xml:space="preserve"> </v>
      </c>
    </row>
    <row r="105" spans="1:27" ht="12.75" customHeight="1">
      <c r="A105" s="36">
        <v>3</v>
      </c>
      <c r="B105" s="48" t="s">
        <v>87</v>
      </c>
      <c r="C105" s="49"/>
      <c r="D105" s="53">
        <v>8</v>
      </c>
      <c r="E105" s="50">
        <v>5</v>
      </c>
      <c r="F105" s="50"/>
      <c r="G105" s="86"/>
      <c r="H105" s="87"/>
      <c r="I105" s="86"/>
      <c r="J105" s="87"/>
      <c r="K105" s="86"/>
      <c r="L105" s="87"/>
    </row>
    <row r="106" spans="1:27" ht="12.75" customHeight="1">
      <c r="A106" s="40">
        <v>5</v>
      </c>
      <c r="B106" s="41" t="s">
        <v>23</v>
      </c>
      <c r="C106" s="42"/>
      <c r="D106" s="55">
        <v>8</v>
      </c>
      <c r="E106" s="43">
        <v>4</v>
      </c>
      <c r="F106" s="43"/>
      <c r="G106" s="86"/>
      <c r="H106" s="87"/>
      <c r="I106" s="86"/>
      <c r="J106" s="87"/>
      <c r="K106" s="86"/>
      <c r="L106" s="87"/>
    </row>
    <row r="107" spans="1:27" ht="12.75" customHeight="1">
      <c r="C107" s="25"/>
      <c r="D107" s="16"/>
      <c r="E107" s="16"/>
      <c r="F107" s="16"/>
      <c r="G107" s="86"/>
      <c r="H107" s="87"/>
      <c r="I107" s="86"/>
      <c r="J107" s="87"/>
      <c r="K107" s="86"/>
      <c r="L107" s="87"/>
    </row>
    <row r="108" spans="1:27" ht="12.75" customHeight="1">
      <c r="A108" s="11" t="s">
        <v>32</v>
      </c>
      <c r="C108" s="25" t="s">
        <v>12</v>
      </c>
      <c r="D108" s="16" t="s">
        <v>13</v>
      </c>
      <c r="E108" s="16" t="s">
        <v>14</v>
      </c>
      <c r="F108" s="16" t="s">
        <v>15</v>
      </c>
      <c r="G108" s="86"/>
      <c r="H108" s="87"/>
      <c r="I108" s="86"/>
      <c r="J108" s="87"/>
      <c r="K108" s="86"/>
      <c r="L108" s="87"/>
    </row>
    <row r="109" spans="1:27" ht="12.75" customHeight="1">
      <c r="A109" s="44">
        <v>1</v>
      </c>
      <c r="B109" s="45" t="s">
        <v>20</v>
      </c>
      <c r="C109" s="46">
        <v>0.5</v>
      </c>
      <c r="D109" s="52">
        <v>3</v>
      </c>
      <c r="E109" s="47">
        <v>1</v>
      </c>
      <c r="F109" s="47">
        <f>Max!$B$4*C109</f>
        <v>80</v>
      </c>
      <c r="G109" s="86"/>
      <c r="H109" s="87"/>
      <c r="I109" s="86"/>
      <c r="J109" s="87"/>
      <c r="K109" s="86">
        <f>D109*E109</f>
        <v>3</v>
      </c>
      <c r="L109" s="87">
        <f>F109*K109</f>
        <v>240</v>
      </c>
      <c r="W109" s="177">
        <f>IF(ISNUMBER(SEARCH("deadlift",$B109)),IF($C109&gt;=0.5,IF($C109&lt;0.6,$D109*$E109," ")," ")," ")</f>
        <v>3</v>
      </c>
      <c r="X109" s="177" t="str">
        <f>IF(ISNUMBER(SEARCH("deadlift",$B109)),IF($C109&gt;=0.6,IF($C109&lt;0.7,$D109*$E109," ")," ")," ")</f>
        <v xml:space="preserve"> </v>
      </c>
      <c r="Y109" s="177" t="str">
        <f>IF(ISNUMBER(SEARCH("deadlift",$B109)),IF($C109&gt;=0.7,IF($C109&lt;0.8,$D109*$E109," ")," ")," ")</f>
        <v xml:space="preserve"> </v>
      </c>
      <c r="Z109" s="177" t="str">
        <f>IF(ISNUMBER(SEARCH("deadlift",$B109)),IF($C109&gt;=0.8,IF($C109&lt;0.9,$D109*$E109," ")," ")," ")</f>
        <v xml:space="preserve"> </v>
      </c>
      <c r="AA109" s="177" t="str">
        <f>IF(ISNUMBER(SEARCH("deadlift",$B109)),IF($C109&gt;=0.9,$D109*$E109," ")," ")</f>
        <v xml:space="preserve"> </v>
      </c>
    </row>
    <row r="110" spans="1:27" ht="12.75" customHeight="1">
      <c r="A110" s="44"/>
      <c r="B110" s="179" t="s">
        <v>20</v>
      </c>
      <c r="C110" s="46">
        <v>0.6</v>
      </c>
      <c r="D110" s="52">
        <v>3</v>
      </c>
      <c r="E110" s="47">
        <v>1</v>
      </c>
      <c r="F110" s="47">
        <f>Max!$B$4*C110</f>
        <v>96</v>
      </c>
      <c r="G110" s="86"/>
      <c r="H110" s="87"/>
      <c r="I110" s="86"/>
      <c r="J110" s="87"/>
      <c r="K110" s="86">
        <f>D110*E110</f>
        <v>3</v>
      </c>
      <c r="L110" s="87">
        <f>F110*K110</f>
        <v>288</v>
      </c>
      <c r="W110" s="177" t="str">
        <f t="shared" ref="W110:W112" si="84">IF(ISNUMBER(SEARCH("deadlift",$B110)),IF($C110&gt;=0.5,IF($C110&lt;0.6,$D110*$E110," ")," ")," ")</f>
        <v xml:space="preserve"> </v>
      </c>
      <c r="X110" s="177">
        <f t="shared" ref="X110:X112" si="85">IF(ISNUMBER(SEARCH("deadlift",$B110)),IF($C110&gt;=0.6,IF($C110&lt;0.7,$D110*$E110," ")," ")," ")</f>
        <v>3</v>
      </c>
      <c r="Y110" s="177" t="str">
        <f t="shared" ref="Y110:Y112" si="86">IF(ISNUMBER(SEARCH("deadlift",$B110)),IF($C110&gt;=0.7,IF($C110&lt;0.8,$D110*$E110," ")," ")," ")</f>
        <v xml:space="preserve"> </v>
      </c>
      <c r="Z110" s="177" t="str">
        <f t="shared" ref="Z110:Z112" si="87">IF(ISNUMBER(SEARCH("deadlift",$B110)),IF($C110&gt;=0.8,IF($C110&lt;0.9,$D110*$E110," ")," ")," ")</f>
        <v xml:space="preserve"> </v>
      </c>
      <c r="AA110" s="177" t="str">
        <f t="shared" ref="AA110:AA112" si="88">IF(ISNUMBER(SEARCH("deadlift",$B110)),IF($C110&gt;=0.9,$D110*$E110," ")," ")</f>
        <v xml:space="preserve"> </v>
      </c>
    </row>
    <row r="111" spans="1:27" ht="12.75" customHeight="1">
      <c r="A111" s="44"/>
      <c r="B111" s="179" t="s">
        <v>20</v>
      </c>
      <c r="C111" s="46">
        <v>0.7</v>
      </c>
      <c r="D111" s="52">
        <v>3</v>
      </c>
      <c r="E111" s="47">
        <v>1</v>
      </c>
      <c r="F111" s="47">
        <f>Max!$B$4*C111</f>
        <v>112</v>
      </c>
      <c r="G111" s="86"/>
      <c r="H111" s="87"/>
      <c r="I111" s="86"/>
      <c r="J111" s="87"/>
      <c r="K111" s="86">
        <f>D111*E111</f>
        <v>3</v>
      </c>
      <c r="L111" s="87">
        <f>F111*K111</f>
        <v>336</v>
      </c>
      <c r="W111" s="177" t="str">
        <f t="shared" si="84"/>
        <v xml:space="preserve"> </v>
      </c>
      <c r="X111" s="177" t="str">
        <f t="shared" si="85"/>
        <v xml:space="preserve"> </v>
      </c>
      <c r="Y111" s="177">
        <f t="shared" si="86"/>
        <v>3</v>
      </c>
      <c r="Z111" s="177" t="str">
        <f t="shared" si="87"/>
        <v xml:space="preserve"> </v>
      </c>
      <c r="AA111" s="177" t="str">
        <f t="shared" si="88"/>
        <v xml:space="preserve"> </v>
      </c>
    </row>
    <row r="112" spans="1:27" ht="12.75" customHeight="1">
      <c r="A112" s="44"/>
      <c r="B112" s="179" t="s">
        <v>20</v>
      </c>
      <c r="C112" s="46">
        <v>0.75</v>
      </c>
      <c r="D112" s="52">
        <v>3</v>
      </c>
      <c r="E112" s="47">
        <v>4</v>
      </c>
      <c r="F112" s="47">
        <f>Max!$B$4*C112</f>
        <v>120</v>
      </c>
      <c r="G112" s="86"/>
      <c r="H112" s="87"/>
      <c r="I112" s="86"/>
      <c r="J112" s="87"/>
      <c r="K112" s="86">
        <f>D112*E112</f>
        <v>12</v>
      </c>
      <c r="L112" s="87">
        <f>F112*K112</f>
        <v>1440</v>
      </c>
      <c r="W112" s="177" t="str">
        <f t="shared" si="84"/>
        <v xml:space="preserve"> </v>
      </c>
      <c r="X112" s="177" t="str">
        <f t="shared" si="85"/>
        <v xml:space="preserve"> </v>
      </c>
      <c r="Y112" s="177">
        <f t="shared" si="86"/>
        <v>12</v>
      </c>
      <c r="Z112" s="177" t="str">
        <f t="shared" si="87"/>
        <v xml:space="preserve"> </v>
      </c>
      <c r="AA112" s="177" t="str">
        <f t="shared" si="88"/>
        <v xml:space="preserve"> </v>
      </c>
    </row>
    <row r="113" spans="1:27" ht="12.75" customHeight="1">
      <c r="A113" s="26">
        <v>2</v>
      </c>
      <c r="B113" s="27" t="s">
        <v>113</v>
      </c>
      <c r="C113" s="28">
        <v>0.5</v>
      </c>
      <c r="D113" s="30">
        <v>5</v>
      </c>
      <c r="E113" s="29">
        <v>1</v>
      </c>
      <c r="F113" s="29">
        <f>Max!$B$3*C113</f>
        <v>42.5</v>
      </c>
      <c r="G113" s="86"/>
      <c r="H113" s="87"/>
      <c r="I113" s="86">
        <f>D113*E113</f>
        <v>5</v>
      </c>
      <c r="J113" s="87">
        <f>F113*I113</f>
        <v>212.5</v>
      </c>
      <c r="K113" s="86"/>
      <c r="L113" s="87"/>
      <c r="R113" s="176">
        <f t="shared" ref="R113:R115" si="89">IF(ISNUMBER(SEARCH("bench",$B113)),IF($C113&gt;=0.5,IF($C113&lt;0.6,$D113*$E113," ")," ")," ")</f>
        <v>5</v>
      </c>
      <c r="S113" s="176" t="str">
        <f t="shared" ref="S113:S115" si="90">IF(ISNUMBER(SEARCH("bench",$B113)),IF($C113&gt;=0.6,IF($C113&lt;0.7,$D113*$E113," ")," ")," ")</f>
        <v xml:space="preserve"> </v>
      </c>
      <c r="T113" s="176" t="str">
        <f t="shared" ref="T113:T115" si="91">IF(ISNUMBER(SEARCH("bench",$B113)),IF($C113&gt;=0.7,IF($C113&lt;0.8,$D113*$E113," ")," ")," ")</f>
        <v xml:space="preserve"> </v>
      </c>
      <c r="U113" s="176" t="str">
        <f t="shared" ref="U113:U115" si="92">IF(ISNUMBER(SEARCH("bench",$B113)),IF($C113&gt;=0.8,IF($C113&lt;0.9,$D113*$E113," ")," ")," ")</f>
        <v xml:space="preserve"> </v>
      </c>
      <c r="V113" s="176" t="str">
        <f t="shared" ref="V113:V115" si="93">IF(ISNUMBER(SEARCH("bench",$B113)),IF($C113&gt;=0.9,$D113*$E113," ")," ")</f>
        <v xml:space="preserve"> </v>
      </c>
    </row>
    <row r="114" spans="1:27" ht="12.75" customHeight="1">
      <c r="A114" s="26"/>
      <c r="B114" s="174" t="s">
        <v>113</v>
      </c>
      <c r="C114" s="28">
        <v>0.6</v>
      </c>
      <c r="D114" s="30">
        <v>5</v>
      </c>
      <c r="E114" s="29">
        <v>1</v>
      </c>
      <c r="F114" s="29">
        <f>Max!$B$3*C114</f>
        <v>51</v>
      </c>
      <c r="G114" s="86"/>
      <c r="H114" s="87"/>
      <c r="I114" s="86">
        <f>D114*E114</f>
        <v>5</v>
      </c>
      <c r="J114" s="87">
        <f>F114*I114</f>
        <v>255</v>
      </c>
      <c r="K114" s="86"/>
      <c r="L114" s="87"/>
      <c r="R114" s="176" t="str">
        <f t="shared" si="89"/>
        <v xml:space="preserve"> </v>
      </c>
      <c r="S114" s="176">
        <f t="shared" si="90"/>
        <v>5</v>
      </c>
      <c r="T114" s="176" t="str">
        <f t="shared" si="91"/>
        <v xml:space="preserve"> </v>
      </c>
      <c r="U114" s="176" t="str">
        <f t="shared" si="92"/>
        <v xml:space="preserve"> </v>
      </c>
      <c r="V114" s="176" t="str">
        <f t="shared" si="93"/>
        <v xml:space="preserve"> </v>
      </c>
    </row>
    <row r="115" spans="1:27" ht="12.75" customHeight="1">
      <c r="A115" s="26"/>
      <c r="B115" s="174" t="s">
        <v>113</v>
      </c>
      <c r="C115" s="28">
        <v>0.7</v>
      </c>
      <c r="D115" s="30">
        <v>5</v>
      </c>
      <c r="E115" s="29">
        <v>4</v>
      </c>
      <c r="F115" s="29">
        <f>Max!$B$3*C115</f>
        <v>59.499999999999993</v>
      </c>
      <c r="G115" s="86"/>
      <c r="H115" s="87"/>
      <c r="I115" s="86">
        <f>D115*E115</f>
        <v>20</v>
      </c>
      <c r="J115" s="87">
        <f>F115*I115</f>
        <v>1189.9999999999998</v>
      </c>
      <c r="K115" s="86"/>
      <c r="L115" s="87"/>
      <c r="R115" s="176" t="str">
        <f t="shared" si="89"/>
        <v xml:space="preserve"> </v>
      </c>
      <c r="S115" s="176" t="str">
        <f t="shared" si="90"/>
        <v xml:space="preserve"> </v>
      </c>
      <c r="T115" s="176">
        <f t="shared" si="91"/>
        <v>20</v>
      </c>
      <c r="U115" s="176" t="str">
        <f t="shared" si="92"/>
        <v xml:space="preserve"> </v>
      </c>
      <c r="V115" s="176" t="str">
        <f t="shared" si="93"/>
        <v xml:space="preserve"> </v>
      </c>
    </row>
    <row r="116" spans="1:27" ht="12.75" customHeight="1">
      <c r="A116" s="44">
        <v>3</v>
      </c>
      <c r="B116" s="45" t="s">
        <v>106</v>
      </c>
      <c r="C116" s="46">
        <v>0.6</v>
      </c>
      <c r="D116" s="52">
        <v>4</v>
      </c>
      <c r="E116" s="47">
        <v>1</v>
      </c>
      <c r="F116" s="47">
        <f>Max!$B$4*C116</f>
        <v>96</v>
      </c>
      <c r="G116" s="86"/>
      <c r="H116" s="87"/>
      <c r="I116" s="86"/>
      <c r="J116" s="87"/>
      <c r="K116" s="86">
        <f>D116*E116</f>
        <v>4</v>
      </c>
      <c r="L116" s="87">
        <f>F116*K116</f>
        <v>384</v>
      </c>
      <c r="W116" s="177" t="str">
        <f>IF(ISNUMBER(SEARCH("deadlift",$B116)),IF($C116&gt;=0.5,IF($C116&lt;0.6,$D116*$E116," ")," ")," ")</f>
        <v xml:space="preserve"> </v>
      </c>
      <c r="X116" s="177">
        <f>IF(ISNUMBER(SEARCH("deadlift",$B116)),IF($C116&gt;=0.6,IF($C116&lt;0.7,$D116*$E116," ")," ")," ")</f>
        <v>4</v>
      </c>
      <c r="Y116" s="177" t="str">
        <f>IF(ISNUMBER(SEARCH("deadlift",$B116)),IF($C116&gt;=0.7,IF($C116&lt;0.8,$D116*$E116," ")," ")," ")</f>
        <v xml:space="preserve"> </v>
      </c>
      <c r="Z116" s="177" t="str">
        <f>IF(ISNUMBER(SEARCH("deadlift",$B116)),IF($C116&gt;=0.8,IF($C116&lt;0.9,$D116*$E116," ")," ")," ")</f>
        <v xml:space="preserve"> </v>
      </c>
      <c r="AA116" s="177" t="str">
        <f>IF(ISNUMBER(SEARCH("deadlift",$B116)),IF($C116&gt;=0.9,$D116*$E116," ")," ")</f>
        <v xml:space="preserve"> </v>
      </c>
    </row>
    <row r="117" spans="1:27" ht="12.75" customHeight="1">
      <c r="A117" s="44"/>
      <c r="B117" s="179" t="s">
        <v>106</v>
      </c>
      <c r="C117" s="46">
        <v>0.7</v>
      </c>
      <c r="D117" s="52">
        <v>4</v>
      </c>
      <c r="E117" s="47">
        <v>1</v>
      </c>
      <c r="F117" s="47">
        <f>Max!$B$4*C117</f>
        <v>112</v>
      </c>
      <c r="G117" s="86"/>
      <c r="H117" s="87"/>
      <c r="I117" s="86"/>
      <c r="J117" s="87"/>
      <c r="K117" s="86">
        <f>D117*E117</f>
        <v>4</v>
      </c>
      <c r="L117" s="87">
        <f>F117*K117</f>
        <v>448</v>
      </c>
      <c r="W117" s="177" t="str">
        <f t="shared" ref="W117:W118" si="94">IF(ISNUMBER(SEARCH("deadlift",$B117)),IF($C117&gt;=0.5,IF($C117&lt;0.6,$D117*$E117," ")," ")," ")</f>
        <v xml:space="preserve"> </v>
      </c>
      <c r="X117" s="177" t="str">
        <f t="shared" ref="X117:X118" si="95">IF(ISNUMBER(SEARCH("deadlift",$B117)),IF($C117&gt;=0.6,IF($C117&lt;0.7,$D117*$E117," ")," ")," ")</f>
        <v xml:space="preserve"> </v>
      </c>
      <c r="Y117" s="177">
        <f t="shared" ref="Y117:Y118" si="96">IF(ISNUMBER(SEARCH("deadlift",$B117)),IF($C117&gt;=0.7,IF($C117&lt;0.8,$D117*$E117," ")," ")," ")</f>
        <v>4</v>
      </c>
      <c r="Z117" s="177" t="str">
        <f t="shared" ref="Z117:Z118" si="97">IF(ISNUMBER(SEARCH("deadlift",$B117)),IF($C117&gt;=0.8,IF($C117&lt;0.9,$D117*$E117," ")," ")," ")</f>
        <v xml:space="preserve"> </v>
      </c>
      <c r="AA117" s="177" t="str">
        <f t="shared" ref="AA117:AA118" si="98">IF(ISNUMBER(SEARCH("deadlift",$B117)),IF($C117&gt;=0.9,$D117*$E117," ")," ")</f>
        <v xml:space="preserve"> </v>
      </c>
    </row>
    <row r="118" spans="1:27" ht="12.75" customHeight="1">
      <c r="A118" s="44"/>
      <c r="B118" s="179" t="s">
        <v>106</v>
      </c>
      <c r="C118" s="46">
        <v>0.8</v>
      </c>
      <c r="D118" s="52">
        <v>4</v>
      </c>
      <c r="E118" s="47">
        <v>4</v>
      </c>
      <c r="F118" s="47">
        <f>Max!$B$4*C118</f>
        <v>128</v>
      </c>
      <c r="G118" s="86"/>
      <c r="H118" s="87"/>
      <c r="I118" s="86"/>
      <c r="J118" s="87"/>
      <c r="K118" s="86">
        <f>D118*E118</f>
        <v>16</v>
      </c>
      <c r="L118" s="87">
        <f>F118*K118</f>
        <v>2048</v>
      </c>
      <c r="W118" s="177" t="str">
        <f t="shared" si="94"/>
        <v xml:space="preserve"> </v>
      </c>
      <c r="X118" s="177" t="str">
        <f t="shared" si="95"/>
        <v xml:space="preserve"> </v>
      </c>
      <c r="Y118" s="177" t="str">
        <f t="shared" si="96"/>
        <v xml:space="preserve"> </v>
      </c>
      <c r="Z118" s="177">
        <f t="shared" si="97"/>
        <v>16</v>
      </c>
      <c r="AA118" s="177" t="str">
        <f t="shared" si="98"/>
        <v xml:space="preserve"> </v>
      </c>
    </row>
    <row r="119" spans="1:27" ht="12.75" customHeight="1">
      <c r="A119" s="51">
        <v>4</v>
      </c>
      <c r="B119" s="54" t="s">
        <v>90</v>
      </c>
      <c r="C119" s="37"/>
      <c r="D119" s="39">
        <v>4</v>
      </c>
      <c r="E119" s="39">
        <v>5</v>
      </c>
      <c r="F119" s="37"/>
      <c r="G119" s="86"/>
      <c r="H119" s="87"/>
      <c r="I119" s="86"/>
      <c r="J119" s="87"/>
      <c r="K119" s="86"/>
      <c r="L119" s="87"/>
    </row>
    <row r="120" spans="1:27" ht="12.75" customHeight="1">
      <c r="A120" s="51">
        <v>5</v>
      </c>
      <c r="B120" s="54" t="s">
        <v>89</v>
      </c>
      <c r="C120" s="37"/>
      <c r="D120" s="38">
        <v>6</v>
      </c>
      <c r="E120" s="39">
        <v>5</v>
      </c>
      <c r="F120" s="39"/>
      <c r="G120" s="86"/>
      <c r="H120" s="87"/>
      <c r="I120" s="86"/>
      <c r="J120" s="87"/>
      <c r="K120" s="86"/>
      <c r="L120" s="87"/>
    </row>
    <row r="121" spans="1:27" ht="12.75" customHeight="1">
      <c r="A121" s="51">
        <v>6</v>
      </c>
      <c r="B121" s="54" t="s">
        <v>69</v>
      </c>
      <c r="C121" s="37"/>
      <c r="D121" s="38">
        <v>8</v>
      </c>
      <c r="E121" s="39">
        <v>4</v>
      </c>
      <c r="F121" s="39"/>
      <c r="G121" s="86"/>
      <c r="H121" s="87"/>
      <c r="I121" s="86"/>
      <c r="J121" s="87"/>
      <c r="K121" s="86"/>
      <c r="L121" s="87"/>
    </row>
    <row r="122" spans="1:27" s="96" customFormat="1" ht="12.75" customHeight="1">
      <c r="B122" s="97"/>
      <c r="C122" s="98"/>
      <c r="D122" s="99"/>
      <c r="E122" s="99"/>
      <c r="F122" s="99"/>
      <c r="G122" s="100">
        <f>SUM(G61:G121)</f>
        <v>69</v>
      </c>
      <c r="H122" s="100">
        <f t="shared" ref="H122:L122" si="99">SUM(H61:H121)</f>
        <v>8970</v>
      </c>
      <c r="I122" s="100">
        <f t="shared" si="99"/>
        <v>94</v>
      </c>
      <c r="J122" s="100">
        <f t="shared" si="99"/>
        <v>5374.5</v>
      </c>
      <c r="K122" s="100">
        <f t="shared" si="99"/>
        <v>64</v>
      </c>
      <c r="L122" s="100">
        <f t="shared" si="99"/>
        <v>6372.25</v>
      </c>
      <c r="M122" s="104">
        <f>SUM(M61:M121)</f>
        <v>15</v>
      </c>
      <c r="N122" s="104">
        <f t="shared" ref="N122:AA122" si="100">SUM(N61:N121)</f>
        <v>13</v>
      </c>
      <c r="O122" s="104">
        <f t="shared" si="100"/>
        <v>26</v>
      </c>
      <c r="P122" s="104">
        <f t="shared" si="100"/>
        <v>10</v>
      </c>
      <c r="Q122" s="104">
        <f t="shared" si="100"/>
        <v>5</v>
      </c>
      <c r="R122" s="104">
        <f t="shared" si="100"/>
        <v>20</v>
      </c>
      <c r="S122" s="104">
        <f t="shared" si="100"/>
        <v>17</v>
      </c>
      <c r="T122" s="104">
        <f t="shared" si="100"/>
        <v>50</v>
      </c>
      <c r="U122" s="104">
        <f t="shared" si="100"/>
        <v>2</v>
      </c>
      <c r="V122" s="104">
        <f t="shared" si="100"/>
        <v>5</v>
      </c>
      <c r="W122" s="104">
        <f t="shared" si="100"/>
        <v>8</v>
      </c>
      <c r="X122" s="104">
        <f t="shared" si="100"/>
        <v>11</v>
      </c>
      <c r="Y122" s="104">
        <f t="shared" si="100"/>
        <v>22</v>
      </c>
      <c r="Z122" s="104">
        <f t="shared" si="100"/>
        <v>18</v>
      </c>
      <c r="AA122" s="104">
        <f t="shared" si="100"/>
        <v>5</v>
      </c>
    </row>
    <row r="123" spans="1:27" ht="12.75" customHeight="1">
      <c r="A123" s="11" t="s">
        <v>21</v>
      </c>
      <c r="B123" s="11"/>
      <c r="C123" s="24"/>
      <c r="D123" s="17"/>
      <c r="E123" s="17"/>
      <c r="F123" s="17"/>
      <c r="G123" s="86"/>
      <c r="H123" s="87"/>
      <c r="I123" s="86"/>
      <c r="J123" s="87"/>
      <c r="K123" s="86"/>
      <c r="L123" s="87"/>
    </row>
    <row r="124" spans="1:27" ht="12.75" customHeight="1">
      <c r="A124" s="11" t="s">
        <v>11</v>
      </c>
      <c r="C124" s="25" t="s">
        <v>12</v>
      </c>
      <c r="D124" s="16" t="s">
        <v>13</v>
      </c>
      <c r="E124" s="16" t="s">
        <v>14</v>
      </c>
      <c r="F124" s="16" t="s">
        <v>15</v>
      </c>
      <c r="G124" s="86"/>
      <c r="H124" s="87"/>
      <c r="I124" s="86"/>
      <c r="J124" s="87"/>
      <c r="K124" s="86"/>
      <c r="L124" s="87"/>
    </row>
    <row r="125" spans="1:27" ht="12.75" customHeight="1">
      <c r="A125" s="26">
        <v>1</v>
      </c>
      <c r="B125" s="27" t="s">
        <v>16</v>
      </c>
      <c r="C125" s="28">
        <v>0.5</v>
      </c>
      <c r="D125" s="30">
        <v>5</v>
      </c>
      <c r="E125" s="29">
        <v>1</v>
      </c>
      <c r="F125" s="29">
        <f>Max!$B$3*C125</f>
        <v>42.5</v>
      </c>
      <c r="G125" s="86"/>
      <c r="H125" s="87"/>
      <c r="I125" s="86">
        <f>D125*E125</f>
        <v>5</v>
      </c>
      <c r="J125" s="87">
        <f>F125*I125</f>
        <v>212.5</v>
      </c>
      <c r="K125" s="86"/>
      <c r="L125" s="87"/>
      <c r="R125" s="176">
        <f t="shared" ref="R125:R128" si="101">IF(ISNUMBER(SEARCH("bench",$B125)),IF($C125&gt;=0.5,IF($C125&lt;0.6,$D125*$E125," ")," ")," ")</f>
        <v>5</v>
      </c>
      <c r="S125" s="176" t="str">
        <f t="shared" ref="S125:S128" si="102">IF(ISNUMBER(SEARCH("bench",$B125)),IF($C125&gt;=0.6,IF($C125&lt;0.7,$D125*$E125," ")," ")," ")</f>
        <v xml:space="preserve"> </v>
      </c>
      <c r="T125" s="176" t="str">
        <f t="shared" ref="T125:T128" si="103">IF(ISNUMBER(SEARCH("bench",$B125)),IF($C125&gt;=0.7,IF($C125&lt;0.8,$D125*$E125," ")," ")," ")</f>
        <v xml:space="preserve"> </v>
      </c>
      <c r="U125" s="176" t="str">
        <f t="shared" ref="U125:U128" si="104">IF(ISNUMBER(SEARCH("bench",$B125)),IF($C125&gt;=0.8,IF($C125&lt;0.9,$D125*$E125," ")," ")," ")</f>
        <v xml:space="preserve"> </v>
      </c>
      <c r="V125" s="176" t="str">
        <f t="shared" ref="V125:V128" si="105">IF(ISNUMBER(SEARCH("bench",$B125)),IF($C125&gt;=0.9,$D125*$E125," ")," ")</f>
        <v xml:space="preserve"> </v>
      </c>
    </row>
    <row r="126" spans="1:27" ht="12.75" customHeight="1">
      <c r="A126" s="26"/>
      <c r="B126" s="174" t="s">
        <v>16</v>
      </c>
      <c r="C126" s="28">
        <v>0.6</v>
      </c>
      <c r="D126" s="30">
        <v>4</v>
      </c>
      <c r="E126" s="29">
        <v>1</v>
      </c>
      <c r="F126" s="29">
        <f>Max!$B$3*C126</f>
        <v>51</v>
      </c>
      <c r="G126" s="86"/>
      <c r="H126" s="87"/>
      <c r="I126" s="86">
        <f>D126*E126</f>
        <v>4</v>
      </c>
      <c r="J126" s="87">
        <f>F126*I126</f>
        <v>204</v>
      </c>
      <c r="K126" s="86"/>
      <c r="L126" s="87"/>
      <c r="R126" s="176" t="str">
        <f t="shared" si="101"/>
        <v xml:space="preserve"> </v>
      </c>
      <c r="S126" s="176">
        <f t="shared" si="102"/>
        <v>4</v>
      </c>
      <c r="T126" s="176" t="str">
        <f t="shared" si="103"/>
        <v xml:space="preserve"> </v>
      </c>
      <c r="U126" s="176" t="str">
        <f t="shared" si="104"/>
        <v xml:space="preserve"> </v>
      </c>
      <c r="V126" s="176" t="str">
        <f t="shared" si="105"/>
        <v xml:space="preserve"> </v>
      </c>
    </row>
    <row r="127" spans="1:27" ht="12.75" customHeight="1">
      <c r="A127" s="26"/>
      <c r="B127" s="174" t="s">
        <v>16</v>
      </c>
      <c r="C127" s="28">
        <v>0.7</v>
      </c>
      <c r="D127" s="30">
        <v>3</v>
      </c>
      <c r="E127" s="29">
        <v>1</v>
      </c>
      <c r="F127" s="29">
        <f>Max!$B$3*C127</f>
        <v>59.499999999999993</v>
      </c>
      <c r="G127" s="86"/>
      <c r="H127" s="87"/>
      <c r="I127" s="86">
        <f>D127*E127</f>
        <v>3</v>
      </c>
      <c r="J127" s="87">
        <f>F127*I127</f>
        <v>178.49999999999997</v>
      </c>
      <c r="K127" s="86"/>
      <c r="L127" s="87"/>
      <c r="R127" s="176" t="str">
        <f t="shared" si="101"/>
        <v xml:space="preserve"> </v>
      </c>
      <c r="S127" s="176" t="str">
        <f t="shared" si="102"/>
        <v xml:space="preserve"> </v>
      </c>
      <c r="T127" s="176">
        <f t="shared" si="103"/>
        <v>3</v>
      </c>
      <c r="U127" s="176" t="str">
        <f t="shared" si="104"/>
        <v xml:space="preserve"> </v>
      </c>
      <c r="V127" s="176" t="str">
        <f t="shared" si="105"/>
        <v xml:space="preserve"> </v>
      </c>
    </row>
    <row r="128" spans="1:27" ht="12.75" customHeight="1">
      <c r="A128" s="26"/>
      <c r="B128" s="174" t="s">
        <v>16</v>
      </c>
      <c r="C128" s="28">
        <v>0.8</v>
      </c>
      <c r="D128" s="30">
        <v>3</v>
      </c>
      <c r="E128" s="29">
        <v>4</v>
      </c>
      <c r="F128" s="29">
        <f>Max!$B$3*C128</f>
        <v>68</v>
      </c>
      <c r="G128" s="86"/>
      <c r="H128" s="87"/>
      <c r="I128" s="86">
        <f>D128*E128</f>
        <v>12</v>
      </c>
      <c r="J128" s="87">
        <f>F128*I128</f>
        <v>816</v>
      </c>
      <c r="K128" s="86"/>
      <c r="L128" s="87"/>
      <c r="R128" s="176" t="str">
        <f t="shared" si="101"/>
        <v xml:space="preserve"> </v>
      </c>
      <c r="S128" s="176" t="str">
        <f t="shared" si="102"/>
        <v xml:space="preserve"> </v>
      </c>
      <c r="T128" s="176" t="str">
        <f t="shared" si="103"/>
        <v xml:space="preserve"> </v>
      </c>
      <c r="U128" s="176">
        <f t="shared" si="104"/>
        <v>12</v>
      </c>
      <c r="V128" s="176" t="str">
        <f t="shared" si="105"/>
        <v xml:space="preserve"> </v>
      </c>
    </row>
    <row r="129" spans="1:27" ht="12.75" customHeight="1">
      <c r="A129" s="31">
        <v>2</v>
      </c>
      <c r="B129" s="32" t="s">
        <v>2</v>
      </c>
      <c r="C129" s="33">
        <v>0.5</v>
      </c>
      <c r="D129" s="34">
        <v>5</v>
      </c>
      <c r="E129" s="35">
        <v>1</v>
      </c>
      <c r="F129" s="35">
        <f>Max!$B$2*C129</f>
        <v>100</v>
      </c>
      <c r="G129" s="86">
        <f>D129*E129</f>
        <v>5</v>
      </c>
      <c r="H129" s="87">
        <f>F129*G129</f>
        <v>500</v>
      </c>
      <c r="I129" s="86"/>
      <c r="J129" s="87"/>
      <c r="K129" s="86"/>
      <c r="L129" s="87"/>
      <c r="M129" s="175">
        <f>IF(ISNUMBER(SEARCH("squat",$B129)),IF($C129&gt;=0.5,IF($C129&lt;0.6,$D129*$E129," ")," ")," ")</f>
        <v>5</v>
      </c>
      <c r="N129" s="175" t="str">
        <f>IF(ISNUMBER(SEARCH("squat",$B129)),IF($C129&gt;=0.6,IF($C129&lt;0.7,$D129*$E129," ")," ")," ")</f>
        <v xml:space="preserve"> </v>
      </c>
      <c r="O129" s="175" t="str">
        <f>IF(ISNUMBER(SEARCH("squat",$B129)),IF($C129&gt;=0.7,IF($C129&lt;0.8,$D129*$E129," ")," ")," ")</f>
        <v xml:space="preserve"> </v>
      </c>
      <c r="P129" s="175" t="str">
        <f>IF(ISNUMBER(SEARCH("squat",$B129)),IF($C129&gt;=0.8,IF($C129&lt;0.9,$D129*$E129," ")," ")," ")</f>
        <v xml:space="preserve"> </v>
      </c>
      <c r="Q129" s="175" t="str">
        <f>IF(ISNUMBER(SEARCH("squat",$B129)),IF($C129&gt;=0.9,$D129*$E129," ")," ")</f>
        <v xml:space="preserve"> </v>
      </c>
    </row>
    <row r="130" spans="1:27" ht="12.75" customHeight="1">
      <c r="A130" s="31"/>
      <c r="B130" s="173" t="s">
        <v>2</v>
      </c>
      <c r="C130" s="33">
        <v>0.6</v>
      </c>
      <c r="D130" s="34">
        <v>4</v>
      </c>
      <c r="E130" s="35">
        <v>1</v>
      </c>
      <c r="F130" s="35">
        <f>Max!$B$2*C130</f>
        <v>120</v>
      </c>
      <c r="G130" s="86">
        <f>D130*E130</f>
        <v>4</v>
      </c>
      <c r="H130" s="87">
        <f>F130*G130</f>
        <v>480</v>
      </c>
      <c r="I130" s="86"/>
      <c r="J130" s="87"/>
      <c r="K130" s="86"/>
      <c r="L130" s="87"/>
      <c r="M130" s="175" t="str">
        <f t="shared" ref="M130:M132" si="106">IF(ISNUMBER(SEARCH("squat",$B130)),IF($C130&gt;=0.5,IF($C130&lt;0.6,$D130*$E130," ")," ")," ")</f>
        <v xml:space="preserve"> </v>
      </c>
      <c r="N130" s="175">
        <f t="shared" ref="N130:N132" si="107">IF(ISNUMBER(SEARCH("squat",$B130)),IF($C130&gt;=0.6,IF($C130&lt;0.7,$D130*$E130," ")," ")," ")</f>
        <v>4</v>
      </c>
      <c r="O130" s="175" t="str">
        <f t="shared" ref="O130:O132" si="108">IF(ISNUMBER(SEARCH("squat",$B130)),IF($C130&gt;=0.7,IF($C130&lt;0.8,$D130*$E130," ")," ")," ")</f>
        <v xml:space="preserve"> </v>
      </c>
      <c r="P130" s="175" t="str">
        <f t="shared" ref="P130:P132" si="109">IF(ISNUMBER(SEARCH("squat",$B130)),IF($C130&gt;=0.8,IF($C130&lt;0.9,$D130*$E130," ")," ")," ")</f>
        <v xml:space="preserve"> </v>
      </c>
      <c r="Q130" s="175" t="str">
        <f t="shared" ref="Q130:Q132" si="110">IF(ISNUMBER(SEARCH("squat",$B130)),IF($C130&gt;=0.9,$D130*$E130," ")," ")</f>
        <v xml:space="preserve"> </v>
      </c>
    </row>
    <row r="131" spans="1:27" ht="12.75" customHeight="1">
      <c r="A131" s="31"/>
      <c r="B131" s="173" t="s">
        <v>2</v>
      </c>
      <c r="C131" s="33">
        <v>0.7</v>
      </c>
      <c r="D131" s="34">
        <v>3</v>
      </c>
      <c r="E131" s="35">
        <v>1</v>
      </c>
      <c r="F131" s="35">
        <f>Max!$B$2*C131</f>
        <v>140</v>
      </c>
      <c r="G131" s="86">
        <f>D131*E131</f>
        <v>3</v>
      </c>
      <c r="H131" s="87">
        <f>F131*G131</f>
        <v>420</v>
      </c>
      <c r="I131" s="86"/>
      <c r="J131" s="87"/>
      <c r="K131" s="86"/>
      <c r="L131" s="87"/>
      <c r="M131" s="175" t="str">
        <f t="shared" si="106"/>
        <v xml:space="preserve"> </v>
      </c>
      <c r="N131" s="175" t="str">
        <f t="shared" si="107"/>
        <v xml:space="preserve"> </v>
      </c>
      <c r="O131" s="175">
        <f t="shared" si="108"/>
        <v>3</v>
      </c>
      <c r="P131" s="175" t="str">
        <f t="shared" si="109"/>
        <v xml:space="preserve"> </v>
      </c>
      <c r="Q131" s="175" t="str">
        <f t="shared" si="110"/>
        <v xml:space="preserve"> </v>
      </c>
    </row>
    <row r="132" spans="1:27" ht="12.75" customHeight="1">
      <c r="A132" s="31"/>
      <c r="B132" s="173" t="s">
        <v>2</v>
      </c>
      <c r="C132" s="33">
        <v>0.8</v>
      </c>
      <c r="D132" s="34">
        <v>3</v>
      </c>
      <c r="E132" s="35">
        <v>5</v>
      </c>
      <c r="F132" s="35">
        <f>Max!$B$2*C132</f>
        <v>160</v>
      </c>
      <c r="G132" s="86">
        <f>D132*E132</f>
        <v>15</v>
      </c>
      <c r="H132" s="87">
        <f>F132*G132</f>
        <v>2400</v>
      </c>
      <c r="I132" s="86"/>
      <c r="J132" s="87"/>
      <c r="K132" s="86"/>
      <c r="L132" s="87"/>
      <c r="M132" s="175" t="str">
        <f t="shared" si="106"/>
        <v xml:space="preserve"> </v>
      </c>
      <c r="N132" s="175" t="str">
        <f t="shared" si="107"/>
        <v xml:space="preserve"> </v>
      </c>
      <c r="O132" s="175" t="str">
        <f t="shared" si="108"/>
        <v xml:space="preserve"> </v>
      </c>
      <c r="P132" s="175">
        <f t="shared" si="109"/>
        <v>15</v>
      </c>
      <c r="Q132" s="175" t="str">
        <f t="shared" si="110"/>
        <v xml:space="preserve"> </v>
      </c>
    </row>
    <row r="133" spans="1:27" ht="12.75" customHeight="1">
      <c r="A133" s="26">
        <v>3</v>
      </c>
      <c r="B133" s="27" t="s">
        <v>86</v>
      </c>
      <c r="C133" s="28">
        <v>0.6</v>
      </c>
      <c r="D133" s="30">
        <v>4</v>
      </c>
      <c r="E133" s="29">
        <v>1</v>
      </c>
      <c r="F133" s="29">
        <f>Max!$B$3*C133</f>
        <v>51</v>
      </c>
      <c r="G133" s="86"/>
      <c r="H133" s="87"/>
      <c r="I133" s="86">
        <f>D133*E133</f>
        <v>4</v>
      </c>
      <c r="J133" s="87">
        <f>F133*I133</f>
        <v>204</v>
      </c>
      <c r="K133" s="86"/>
      <c r="L133" s="87"/>
      <c r="R133" s="176" t="str">
        <f t="shared" ref="R133:R135" si="111">IF(ISNUMBER(SEARCH("bench",$B133)),IF($C133&gt;=0.5,IF($C133&lt;0.6,$D133*$E133," ")," ")," ")</f>
        <v xml:space="preserve"> </v>
      </c>
      <c r="S133" s="176">
        <f t="shared" ref="S133:S135" si="112">IF(ISNUMBER(SEARCH("bench",$B133)),IF($C133&gt;=0.6,IF($C133&lt;0.7,$D133*$E133," ")," ")," ")</f>
        <v>4</v>
      </c>
      <c r="T133" s="176" t="str">
        <f t="shared" ref="T133:T135" si="113">IF(ISNUMBER(SEARCH("bench",$B133)),IF($C133&gt;=0.7,IF($C133&lt;0.8,$D133*$E133," ")," ")," ")</f>
        <v xml:space="preserve"> </v>
      </c>
      <c r="U133" s="176" t="str">
        <f t="shared" ref="U133:U135" si="114">IF(ISNUMBER(SEARCH("bench",$B133)),IF($C133&gt;=0.8,IF($C133&lt;0.9,$D133*$E133," ")," ")," ")</f>
        <v xml:space="preserve"> </v>
      </c>
      <c r="V133" s="176" t="str">
        <f t="shared" ref="V133:V135" si="115">IF(ISNUMBER(SEARCH("bench",$B133)),IF($C133&gt;=0.9,$D133*$E133," ")," ")</f>
        <v xml:space="preserve"> </v>
      </c>
    </row>
    <row r="134" spans="1:27" ht="12.75" customHeight="1">
      <c r="A134" s="26"/>
      <c r="B134" s="174" t="s">
        <v>86</v>
      </c>
      <c r="C134" s="28">
        <v>0.7</v>
      </c>
      <c r="D134" s="30">
        <v>4</v>
      </c>
      <c r="E134" s="29">
        <v>1</v>
      </c>
      <c r="F134" s="29">
        <f>Max!$B$3*C134</f>
        <v>59.499999999999993</v>
      </c>
      <c r="G134" s="86"/>
      <c r="H134" s="87"/>
      <c r="I134" s="86">
        <f>D134*E134</f>
        <v>4</v>
      </c>
      <c r="J134" s="87">
        <f>F134*I134</f>
        <v>237.99999999999997</v>
      </c>
      <c r="K134" s="86"/>
      <c r="L134" s="87"/>
      <c r="R134" s="176" t="str">
        <f t="shared" si="111"/>
        <v xml:space="preserve"> </v>
      </c>
      <c r="S134" s="176" t="str">
        <f t="shared" si="112"/>
        <v xml:space="preserve"> </v>
      </c>
      <c r="T134" s="176">
        <f t="shared" si="113"/>
        <v>4</v>
      </c>
      <c r="U134" s="176" t="str">
        <f t="shared" si="114"/>
        <v xml:space="preserve"> </v>
      </c>
      <c r="V134" s="176" t="str">
        <f t="shared" si="115"/>
        <v xml:space="preserve"> </v>
      </c>
    </row>
    <row r="135" spans="1:27" ht="12.75" customHeight="1">
      <c r="A135" s="26"/>
      <c r="B135" s="174" t="s">
        <v>86</v>
      </c>
      <c r="C135" s="28">
        <v>0.8</v>
      </c>
      <c r="D135" s="30">
        <v>4</v>
      </c>
      <c r="E135" s="29">
        <v>4</v>
      </c>
      <c r="F135" s="29">
        <f>Max!$B$3*C135</f>
        <v>68</v>
      </c>
      <c r="G135" s="86"/>
      <c r="H135" s="87"/>
      <c r="I135" s="86">
        <f>D135*E135</f>
        <v>16</v>
      </c>
      <c r="J135" s="87">
        <f>F135*I135</f>
        <v>1088</v>
      </c>
      <c r="K135" s="86"/>
      <c r="L135" s="87"/>
      <c r="R135" s="176" t="str">
        <f t="shared" si="111"/>
        <v xml:space="preserve"> </v>
      </c>
      <c r="S135" s="176" t="str">
        <f t="shared" si="112"/>
        <v xml:space="preserve"> </v>
      </c>
      <c r="T135" s="176" t="str">
        <f t="shared" si="113"/>
        <v xml:space="preserve"> </v>
      </c>
      <c r="U135" s="176">
        <f t="shared" si="114"/>
        <v>16</v>
      </c>
      <c r="V135" s="176" t="str">
        <f t="shared" si="115"/>
        <v xml:space="preserve"> </v>
      </c>
    </row>
    <row r="136" spans="1:27" ht="12.75" customHeight="1">
      <c r="A136" s="36">
        <v>4</v>
      </c>
      <c r="B136" s="48" t="s">
        <v>87</v>
      </c>
      <c r="C136" s="49"/>
      <c r="D136" s="38">
        <v>6</v>
      </c>
      <c r="E136" s="39">
        <v>4</v>
      </c>
      <c r="F136" s="50"/>
      <c r="G136" s="86"/>
      <c r="H136" s="87"/>
      <c r="I136" s="86"/>
      <c r="J136" s="87"/>
      <c r="K136" s="86"/>
      <c r="L136" s="87"/>
    </row>
    <row r="137" spans="1:27" ht="12.75" customHeight="1">
      <c r="A137" s="40">
        <v>5</v>
      </c>
      <c r="B137" s="41" t="s">
        <v>80</v>
      </c>
      <c r="C137" s="42"/>
      <c r="D137" s="55">
        <v>5</v>
      </c>
      <c r="E137" s="43">
        <v>5</v>
      </c>
      <c r="F137" s="43"/>
      <c r="G137" s="86"/>
      <c r="H137" s="87"/>
      <c r="I137" s="86"/>
      <c r="J137" s="87"/>
      <c r="K137" s="86"/>
      <c r="L137" s="87"/>
    </row>
    <row r="138" spans="1:27" ht="12.75" customHeight="1">
      <c r="C138" s="24"/>
      <c r="D138" s="17"/>
      <c r="E138" s="17"/>
      <c r="F138" s="17"/>
      <c r="G138" s="86"/>
      <c r="H138" s="87"/>
      <c r="I138" s="86"/>
      <c r="J138" s="87"/>
      <c r="K138" s="86"/>
      <c r="L138" s="87"/>
    </row>
    <row r="139" spans="1:27" ht="12.75" customHeight="1">
      <c r="A139" s="11" t="s">
        <v>17</v>
      </c>
      <c r="C139" s="25" t="s">
        <v>12</v>
      </c>
      <c r="D139" s="16" t="s">
        <v>13</v>
      </c>
      <c r="E139" s="16" t="s">
        <v>14</v>
      </c>
      <c r="F139" s="16" t="s">
        <v>15</v>
      </c>
      <c r="G139" s="86"/>
      <c r="H139" s="87"/>
      <c r="I139" s="86"/>
      <c r="J139" s="87"/>
      <c r="K139" s="86"/>
      <c r="L139" s="87"/>
    </row>
    <row r="140" spans="1:27" ht="12.75" customHeight="1">
      <c r="A140" s="44">
        <v>1</v>
      </c>
      <c r="B140" s="45" t="s">
        <v>114</v>
      </c>
      <c r="C140" s="46">
        <v>0.5</v>
      </c>
      <c r="D140" s="52">
        <v>4</v>
      </c>
      <c r="E140" s="47">
        <v>1</v>
      </c>
      <c r="F140" s="47">
        <f>Max!$B$4*C140</f>
        <v>80</v>
      </c>
      <c r="G140" s="86"/>
      <c r="H140" s="87"/>
      <c r="I140" s="86"/>
      <c r="J140" s="87"/>
      <c r="K140" s="86">
        <f>D140*E140</f>
        <v>4</v>
      </c>
      <c r="L140" s="87">
        <f>F140*K140</f>
        <v>320</v>
      </c>
      <c r="W140" s="177">
        <f>IF(ISNUMBER(SEARCH("deadlift",$B140)),IF($C140&gt;=0.5,IF($C140&lt;0.6,$D140*$E140," ")," ")," ")</f>
        <v>4</v>
      </c>
      <c r="X140" s="177" t="str">
        <f>IF(ISNUMBER(SEARCH("deadlift",$B140)),IF($C140&gt;=0.6,IF($C140&lt;0.7,$D140*$E140," ")," ")," ")</f>
        <v xml:space="preserve"> </v>
      </c>
      <c r="Y140" s="177" t="str">
        <f>IF(ISNUMBER(SEARCH("deadlift",$B140)),IF($C140&gt;=0.7,IF($C140&lt;0.8,$D140*$E140," ")," ")," ")</f>
        <v xml:space="preserve"> </v>
      </c>
      <c r="Z140" s="177" t="str">
        <f>IF(ISNUMBER(SEARCH("deadlift",$B140)),IF($C140&gt;=0.8,IF($C140&lt;0.9,$D140*$E140," ")," ")," ")</f>
        <v xml:space="preserve"> </v>
      </c>
      <c r="AA140" s="177" t="str">
        <f>IF(ISNUMBER(SEARCH("deadlift",$B140)),IF($C140&gt;=0.9,$D140*$E140," ")," ")</f>
        <v xml:space="preserve"> </v>
      </c>
    </row>
    <row r="141" spans="1:27" ht="12.75" customHeight="1">
      <c r="A141" s="44"/>
      <c r="B141" s="179" t="s">
        <v>114</v>
      </c>
      <c r="C141" s="46">
        <v>0.6</v>
      </c>
      <c r="D141" s="52">
        <v>4</v>
      </c>
      <c r="E141" s="47">
        <v>1</v>
      </c>
      <c r="F141" s="47">
        <f>Max!$B$4*C141</f>
        <v>96</v>
      </c>
      <c r="G141" s="86"/>
      <c r="H141" s="87"/>
      <c r="I141" s="86"/>
      <c r="J141" s="87"/>
      <c r="K141" s="86">
        <f>D141*E141</f>
        <v>4</v>
      </c>
      <c r="L141" s="87">
        <f>F141*K141</f>
        <v>384</v>
      </c>
      <c r="W141" s="177" t="str">
        <f t="shared" ref="W141:W142" si="116">IF(ISNUMBER(SEARCH("deadlift",$B141)),IF($C141&gt;=0.5,IF($C141&lt;0.6,$D141*$E141," ")," ")," ")</f>
        <v xml:space="preserve"> </v>
      </c>
      <c r="X141" s="177">
        <f t="shared" ref="X141:X142" si="117">IF(ISNUMBER(SEARCH("deadlift",$B141)),IF($C141&gt;=0.6,IF($C141&lt;0.7,$D141*$E141," ")," ")," ")</f>
        <v>4</v>
      </c>
      <c r="Y141" s="177" t="str">
        <f t="shared" ref="Y141:Y142" si="118">IF(ISNUMBER(SEARCH("deadlift",$B141)),IF($C141&gt;=0.7,IF($C141&lt;0.8,$D141*$E141," ")," ")," ")</f>
        <v xml:space="preserve"> </v>
      </c>
      <c r="Z141" s="177" t="str">
        <f t="shared" ref="Z141:Z142" si="119">IF(ISNUMBER(SEARCH("deadlift",$B141)),IF($C141&gt;=0.8,IF($C141&lt;0.9,$D141*$E141," ")," ")," ")</f>
        <v xml:space="preserve"> </v>
      </c>
      <c r="AA141" s="177" t="str">
        <f t="shared" ref="AA141:AA142" si="120">IF(ISNUMBER(SEARCH("deadlift",$B141)),IF($C141&gt;=0.9,$D141*$E141," ")," ")</f>
        <v xml:space="preserve"> </v>
      </c>
    </row>
    <row r="142" spans="1:27" ht="12.75" customHeight="1">
      <c r="A142" s="44"/>
      <c r="B142" s="179" t="s">
        <v>114</v>
      </c>
      <c r="C142" s="46">
        <v>0.7</v>
      </c>
      <c r="D142" s="52">
        <v>4</v>
      </c>
      <c r="E142" s="47">
        <v>4</v>
      </c>
      <c r="F142" s="47">
        <f>Max!$B$4*C142</f>
        <v>112</v>
      </c>
      <c r="G142" s="86"/>
      <c r="H142" s="87"/>
      <c r="I142" s="86"/>
      <c r="J142" s="87"/>
      <c r="K142" s="86">
        <f>D142*E142</f>
        <v>16</v>
      </c>
      <c r="L142" s="87">
        <f>F142*K142</f>
        <v>1792</v>
      </c>
      <c r="W142" s="177" t="str">
        <f t="shared" si="116"/>
        <v xml:space="preserve"> </v>
      </c>
      <c r="X142" s="177" t="str">
        <f t="shared" si="117"/>
        <v xml:space="preserve"> </v>
      </c>
      <c r="Y142" s="177">
        <f t="shared" si="118"/>
        <v>16</v>
      </c>
      <c r="Z142" s="177" t="str">
        <f t="shared" si="119"/>
        <v xml:space="preserve"> </v>
      </c>
      <c r="AA142" s="177" t="str">
        <f t="shared" si="120"/>
        <v xml:space="preserve"> </v>
      </c>
    </row>
    <row r="143" spans="1:27" ht="12.75" customHeight="1">
      <c r="A143" s="26">
        <v>2</v>
      </c>
      <c r="B143" s="27" t="s">
        <v>16</v>
      </c>
      <c r="C143" s="28">
        <v>0.5</v>
      </c>
      <c r="D143" s="30">
        <v>5</v>
      </c>
      <c r="E143" s="29">
        <v>1</v>
      </c>
      <c r="F143" s="29">
        <f>Max!$B$3*C143</f>
        <v>42.5</v>
      </c>
      <c r="G143" s="86"/>
      <c r="H143" s="87"/>
      <c r="I143" s="86">
        <f t="shared" ref="I143:I151" si="121">D143*E143</f>
        <v>5</v>
      </c>
      <c r="J143" s="87">
        <f t="shared" ref="J143:J151" si="122">F143*I143</f>
        <v>212.5</v>
      </c>
      <c r="K143" s="86"/>
      <c r="L143" s="87"/>
      <c r="R143" s="176">
        <f t="shared" ref="R143:R152" si="123">IF(ISNUMBER(SEARCH("bench",$B143)),IF($C143&gt;=0.5,IF($C143&lt;0.6,$D143*$E143," ")," ")," ")</f>
        <v>5</v>
      </c>
      <c r="S143" s="176" t="str">
        <f t="shared" ref="S143:S152" si="124">IF(ISNUMBER(SEARCH("bench",$B143)),IF($C143&gt;=0.6,IF($C143&lt;0.7,$D143*$E143," ")," ")," ")</f>
        <v xml:space="preserve"> </v>
      </c>
      <c r="T143" s="176" t="str">
        <f t="shared" ref="T143:T152" si="125">IF(ISNUMBER(SEARCH("bench",$B143)),IF($C143&gt;=0.7,IF($C143&lt;0.8,$D143*$E143," ")," ")," ")</f>
        <v xml:space="preserve"> </v>
      </c>
      <c r="U143" s="176" t="str">
        <f t="shared" ref="U143:U152" si="126">IF(ISNUMBER(SEARCH("bench",$B143)),IF($C143&gt;=0.8,IF($C143&lt;0.9,$D143*$E143," ")," ")," ")</f>
        <v xml:space="preserve"> </v>
      </c>
      <c r="V143" s="176" t="str">
        <f t="shared" ref="V143:V152" si="127">IF(ISNUMBER(SEARCH("bench",$B143)),IF($C143&gt;=0.9,$D143*$E143," ")," ")</f>
        <v xml:space="preserve"> </v>
      </c>
    </row>
    <row r="144" spans="1:27" ht="12.75" customHeight="1">
      <c r="A144" s="26"/>
      <c r="B144" s="174" t="s">
        <v>16</v>
      </c>
      <c r="C144" s="28">
        <v>0.6</v>
      </c>
      <c r="D144" s="30">
        <v>4</v>
      </c>
      <c r="E144" s="29">
        <v>1</v>
      </c>
      <c r="F144" s="29">
        <f>Max!$B$3*C144</f>
        <v>51</v>
      </c>
      <c r="G144" s="86"/>
      <c r="H144" s="87"/>
      <c r="I144" s="86">
        <f t="shared" si="121"/>
        <v>4</v>
      </c>
      <c r="J144" s="87">
        <f t="shared" si="122"/>
        <v>204</v>
      </c>
      <c r="K144" s="86"/>
      <c r="L144" s="87"/>
      <c r="R144" s="176" t="str">
        <f t="shared" si="123"/>
        <v xml:space="preserve"> </v>
      </c>
      <c r="S144" s="176">
        <f t="shared" si="124"/>
        <v>4</v>
      </c>
      <c r="T144" s="176" t="str">
        <f t="shared" si="125"/>
        <v xml:space="preserve"> </v>
      </c>
      <c r="U144" s="176" t="str">
        <f t="shared" si="126"/>
        <v xml:space="preserve"> </v>
      </c>
      <c r="V144" s="176" t="str">
        <f t="shared" si="127"/>
        <v xml:space="preserve"> </v>
      </c>
    </row>
    <row r="145" spans="1:27" ht="12.75" customHeight="1">
      <c r="A145" s="26"/>
      <c r="B145" s="174" t="s">
        <v>16</v>
      </c>
      <c r="C145" s="28">
        <v>0.7</v>
      </c>
      <c r="D145" s="30">
        <v>3</v>
      </c>
      <c r="E145" s="29">
        <v>1</v>
      </c>
      <c r="F145" s="29">
        <f>Max!$B$3*C145</f>
        <v>59.499999999999993</v>
      </c>
      <c r="G145" s="86"/>
      <c r="H145" s="87"/>
      <c r="I145" s="86">
        <f t="shared" si="121"/>
        <v>3</v>
      </c>
      <c r="J145" s="87">
        <f t="shared" si="122"/>
        <v>178.49999999999997</v>
      </c>
      <c r="K145" s="86"/>
      <c r="L145" s="87"/>
      <c r="R145" s="176" t="str">
        <f t="shared" si="123"/>
        <v xml:space="preserve"> </v>
      </c>
      <c r="S145" s="176" t="str">
        <f t="shared" si="124"/>
        <v xml:space="preserve"> </v>
      </c>
      <c r="T145" s="176">
        <f t="shared" si="125"/>
        <v>3</v>
      </c>
      <c r="U145" s="176" t="str">
        <f t="shared" si="126"/>
        <v xml:space="preserve"> </v>
      </c>
      <c r="V145" s="176" t="str">
        <f t="shared" si="127"/>
        <v xml:space="preserve"> </v>
      </c>
    </row>
    <row r="146" spans="1:27" ht="12.75" customHeight="1">
      <c r="A146" s="26"/>
      <c r="B146" s="174" t="s">
        <v>16</v>
      </c>
      <c r="C146" s="28">
        <v>0.8</v>
      </c>
      <c r="D146" s="30">
        <v>3</v>
      </c>
      <c r="E146" s="29">
        <v>2</v>
      </c>
      <c r="F146" s="29">
        <f>Max!$B$3*C146</f>
        <v>68</v>
      </c>
      <c r="G146" s="86"/>
      <c r="H146" s="87"/>
      <c r="I146" s="86">
        <f t="shared" si="121"/>
        <v>6</v>
      </c>
      <c r="J146" s="87">
        <f t="shared" si="122"/>
        <v>408</v>
      </c>
      <c r="K146" s="86"/>
      <c r="L146" s="87"/>
      <c r="R146" s="176" t="str">
        <f t="shared" si="123"/>
        <v xml:space="preserve"> </v>
      </c>
      <c r="S146" s="176" t="str">
        <f t="shared" si="124"/>
        <v xml:space="preserve"> </v>
      </c>
      <c r="T146" s="176" t="str">
        <f t="shared" si="125"/>
        <v xml:space="preserve"> </v>
      </c>
      <c r="U146" s="176">
        <f t="shared" si="126"/>
        <v>6</v>
      </c>
      <c r="V146" s="176" t="str">
        <f t="shared" si="127"/>
        <v xml:space="preserve"> </v>
      </c>
    </row>
    <row r="147" spans="1:27" ht="12.75" customHeight="1">
      <c r="A147" s="26"/>
      <c r="B147" s="174" t="s">
        <v>16</v>
      </c>
      <c r="C147" s="28">
        <v>0.85</v>
      </c>
      <c r="D147" s="30">
        <v>2</v>
      </c>
      <c r="E147" s="29">
        <v>2</v>
      </c>
      <c r="F147" s="29">
        <f>Max!$B$3*C147</f>
        <v>72.25</v>
      </c>
      <c r="G147" s="86"/>
      <c r="H147" s="87"/>
      <c r="I147" s="86">
        <f t="shared" si="121"/>
        <v>4</v>
      </c>
      <c r="J147" s="87">
        <f t="shared" si="122"/>
        <v>289</v>
      </c>
      <c r="K147" s="86"/>
      <c r="L147" s="87"/>
      <c r="R147" s="176" t="str">
        <f t="shared" si="123"/>
        <v xml:space="preserve"> </v>
      </c>
      <c r="S147" s="176" t="str">
        <f t="shared" si="124"/>
        <v xml:space="preserve"> </v>
      </c>
      <c r="T147" s="176" t="str">
        <f t="shared" si="125"/>
        <v xml:space="preserve"> </v>
      </c>
      <c r="U147" s="176">
        <f t="shared" si="126"/>
        <v>4</v>
      </c>
      <c r="V147" s="176" t="str">
        <f t="shared" si="127"/>
        <v xml:space="preserve"> </v>
      </c>
    </row>
    <row r="148" spans="1:27" ht="12.75" customHeight="1">
      <c r="A148" s="26"/>
      <c r="B148" s="174" t="s">
        <v>16</v>
      </c>
      <c r="C148" s="28">
        <v>0.8</v>
      </c>
      <c r="D148" s="30">
        <v>3</v>
      </c>
      <c r="E148" s="29">
        <v>1</v>
      </c>
      <c r="F148" s="29">
        <f>Max!$B$3*C148</f>
        <v>68</v>
      </c>
      <c r="G148" s="86"/>
      <c r="H148" s="87"/>
      <c r="I148" s="86">
        <f t="shared" si="121"/>
        <v>3</v>
      </c>
      <c r="J148" s="87">
        <f t="shared" si="122"/>
        <v>204</v>
      </c>
      <c r="K148" s="86"/>
      <c r="L148" s="87"/>
      <c r="R148" s="176" t="str">
        <f t="shared" si="123"/>
        <v xml:space="preserve"> </v>
      </c>
      <c r="S148" s="176" t="str">
        <f t="shared" si="124"/>
        <v xml:space="preserve"> </v>
      </c>
      <c r="T148" s="176" t="str">
        <f t="shared" si="125"/>
        <v xml:space="preserve"> </v>
      </c>
      <c r="U148" s="176">
        <f t="shared" si="126"/>
        <v>3</v>
      </c>
      <c r="V148" s="176" t="str">
        <f t="shared" si="127"/>
        <v xml:space="preserve"> </v>
      </c>
    </row>
    <row r="149" spans="1:27" ht="12.75" customHeight="1">
      <c r="A149" s="26"/>
      <c r="B149" s="174" t="s">
        <v>16</v>
      </c>
      <c r="C149" s="28">
        <v>0.7</v>
      </c>
      <c r="D149" s="30">
        <v>5</v>
      </c>
      <c r="E149" s="29">
        <v>1</v>
      </c>
      <c r="F149" s="29">
        <f>Max!$B$3*C149</f>
        <v>59.499999999999993</v>
      </c>
      <c r="G149" s="86"/>
      <c r="H149" s="87"/>
      <c r="I149" s="86">
        <f t="shared" si="121"/>
        <v>5</v>
      </c>
      <c r="J149" s="87">
        <f t="shared" si="122"/>
        <v>297.49999999999994</v>
      </c>
      <c r="K149" s="86"/>
      <c r="L149" s="87"/>
      <c r="R149" s="176" t="str">
        <f t="shared" si="123"/>
        <v xml:space="preserve"> </v>
      </c>
      <c r="S149" s="176" t="str">
        <f t="shared" si="124"/>
        <v xml:space="preserve"> </v>
      </c>
      <c r="T149" s="176">
        <f t="shared" si="125"/>
        <v>5</v>
      </c>
      <c r="U149" s="176" t="str">
        <f t="shared" si="126"/>
        <v xml:space="preserve"> </v>
      </c>
      <c r="V149" s="176" t="str">
        <f t="shared" si="127"/>
        <v xml:space="preserve"> </v>
      </c>
    </row>
    <row r="150" spans="1:27" ht="12.75" customHeight="1">
      <c r="A150" s="26"/>
      <c r="B150" s="174" t="s">
        <v>16</v>
      </c>
      <c r="C150" s="28">
        <v>0.6</v>
      </c>
      <c r="D150" s="30">
        <v>7</v>
      </c>
      <c r="E150" s="29">
        <v>1</v>
      </c>
      <c r="F150" s="29">
        <f>Max!$B$3*C150</f>
        <v>51</v>
      </c>
      <c r="G150" s="86"/>
      <c r="H150" s="87"/>
      <c r="I150" s="86">
        <f t="shared" si="121"/>
        <v>7</v>
      </c>
      <c r="J150" s="87">
        <f t="shared" si="122"/>
        <v>357</v>
      </c>
      <c r="K150" s="86"/>
      <c r="L150" s="87"/>
      <c r="R150" s="176" t="str">
        <f t="shared" si="123"/>
        <v xml:space="preserve"> </v>
      </c>
      <c r="S150" s="176">
        <f t="shared" si="124"/>
        <v>7</v>
      </c>
      <c r="T150" s="176" t="str">
        <f t="shared" si="125"/>
        <v xml:space="preserve"> </v>
      </c>
      <c r="U150" s="176" t="str">
        <f t="shared" si="126"/>
        <v xml:space="preserve"> </v>
      </c>
      <c r="V150" s="176" t="str">
        <f t="shared" si="127"/>
        <v xml:space="preserve"> </v>
      </c>
    </row>
    <row r="151" spans="1:27" ht="12.75" customHeight="1">
      <c r="A151" s="26"/>
      <c r="B151" s="174" t="s">
        <v>16</v>
      </c>
      <c r="C151" s="28">
        <v>0.5</v>
      </c>
      <c r="D151" s="30">
        <v>9</v>
      </c>
      <c r="E151" s="29">
        <v>1</v>
      </c>
      <c r="F151" s="29">
        <f>Max!$B$3*C151</f>
        <v>42.5</v>
      </c>
      <c r="G151" s="86"/>
      <c r="H151" s="87"/>
      <c r="I151" s="86">
        <f t="shared" si="121"/>
        <v>9</v>
      </c>
      <c r="J151" s="87">
        <f t="shared" si="122"/>
        <v>382.5</v>
      </c>
      <c r="K151" s="86"/>
      <c r="L151" s="87"/>
      <c r="R151" s="176">
        <f t="shared" si="123"/>
        <v>9</v>
      </c>
      <c r="S151" s="176" t="str">
        <f t="shared" si="124"/>
        <v xml:space="preserve"> </v>
      </c>
      <c r="T151" s="176" t="str">
        <f t="shared" si="125"/>
        <v xml:space="preserve"> </v>
      </c>
      <c r="U151" s="176" t="str">
        <f t="shared" si="126"/>
        <v xml:space="preserve"> </v>
      </c>
      <c r="V151" s="176" t="str">
        <f t="shared" si="127"/>
        <v xml:space="preserve"> </v>
      </c>
    </row>
    <row r="152" spans="1:27" ht="12.75" customHeight="1">
      <c r="A152" s="44">
        <v>3</v>
      </c>
      <c r="B152" s="45" t="s">
        <v>115</v>
      </c>
      <c r="C152" s="46">
        <v>0.5</v>
      </c>
      <c r="D152" s="52">
        <v>4</v>
      </c>
      <c r="E152" s="47">
        <v>1</v>
      </c>
      <c r="F152" s="47">
        <f>Max!$B$4*C152</f>
        <v>80</v>
      </c>
      <c r="G152" s="86"/>
      <c r="H152" s="87"/>
      <c r="I152" s="86"/>
      <c r="J152" s="87"/>
      <c r="K152" s="86">
        <f>D152*E152</f>
        <v>4</v>
      </c>
      <c r="L152" s="87">
        <f>F152*K152</f>
        <v>320</v>
      </c>
      <c r="R152" s="176" t="str">
        <f t="shared" si="123"/>
        <v xml:space="preserve"> </v>
      </c>
      <c r="S152" s="176" t="str">
        <f t="shared" si="124"/>
        <v xml:space="preserve"> </v>
      </c>
      <c r="T152" s="176" t="str">
        <f t="shared" si="125"/>
        <v xml:space="preserve"> </v>
      </c>
      <c r="U152" s="176" t="str">
        <f t="shared" si="126"/>
        <v xml:space="preserve"> </v>
      </c>
      <c r="V152" s="176" t="str">
        <f t="shared" si="127"/>
        <v xml:space="preserve"> </v>
      </c>
      <c r="W152" s="177">
        <f>IF(ISNUMBER(SEARCH("deadlift",$B152)),IF($C152&gt;=0.5,IF($C152&lt;0.6,$D152*$E152," ")," ")," ")</f>
        <v>4</v>
      </c>
      <c r="X152" s="177" t="str">
        <f>IF(ISNUMBER(SEARCH("deadlift",$B152)),IF($C152&gt;=0.6,IF($C152&lt;0.7,$D152*$E152," ")," ")," ")</f>
        <v xml:space="preserve"> </v>
      </c>
      <c r="Y152" s="177" t="str">
        <f>IF(ISNUMBER(SEARCH("deadlift",$B152)),IF($C152&gt;=0.7,IF($C152&lt;0.8,$D152*$E152," ")," ")," ")</f>
        <v xml:space="preserve"> </v>
      </c>
      <c r="Z152" s="177" t="str">
        <f>IF(ISNUMBER(SEARCH("deadlift",$B152)),IF($C152&gt;=0.8,IF($C152&lt;0.9,$D152*$E152," ")," ")," ")</f>
        <v xml:space="preserve"> </v>
      </c>
      <c r="AA152" s="177" t="str">
        <f>IF(ISNUMBER(SEARCH("deadlift",$B152)),IF($C152&gt;=0.9,$D152*$E152," ")," ")</f>
        <v xml:space="preserve"> </v>
      </c>
    </row>
    <row r="153" spans="1:27" ht="12.75" customHeight="1">
      <c r="A153" s="44"/>
      <c r="B153" s="186" t="s">
        <v>115</v>
      </c>
      <c r="C153" s="46">
        <v>0.6</v>
      </c>
      <c r="D153" s="52">
        <v>4</v>
      </c>
      <c r="E153" s="47">
        <v>1</v>
      </c>
      <c r="F153" s="47">
        <f>Max!$B$4*C153</f>
        <v>96</v>
      </c>
      <c r="G153" s="86"/>
      <c r="H153" s="87"/>
      <c r="I153" s="86"/>
      <c r="J153" s="87"/>
      <c r="K153" s="86">
        <f>D153*E153</f>
        <v>4</v>
      </c>
      <c r="L153" s="87">
        <f>F153*K153</f>
        <v>384</v>
      </c>
      <c r="W153" s="177" t="str">
        <f t="shared" ref="W153:W155" si="128">IF(ISNUMBER(SEARCH("deadlift",$B153)),IF($C153&gt;=0.5,IF($C153&lt;0.6,$D153*$E153," ")," ")," ")</f>
        <v xml:space="preserve"> </v>
      </c>
      <c r="X153" s="177">
        <f t="shared" ref="X153:X155" si="129">IF(ISNUMBER(SEARCH("deadlift",$B153)),IF($C153&gt;=0.6,IF($C153&lt;0.7,$D153*$E153," ")," ")," ")</f>
        <v>4</v>
      </c>
      <c r="Y153" s="177" t="str">
        <f t="shared" ref="Y153:Y155" si="130">IF(ISNUMBER(SEARCH("deadlift",$B153)),IF($C153&gt;=0.7,IF($C153&lt;0.8,$D153*$E153," ")," ")," ")</f>
        <v xml:space="preserve"> </v>
      </c>
      <c r="Z153" s="177" t="str">
        <f t="shared" ref="Z153:Z155" si="131">IF(ISNUMBER(SEARCH("deadlift",$B153)),IF($C153&gt;=0.8,IF($C153&lt;0.9,$D153*$E153," ")," ")," ")</f>
        <v xml:space="preserve"> </v>
      </c>
      <c r="AA153" s="177" t="str">
        <f t="shared" ref="AA153:AA155" si="132">IF(ISNUMBER(SEARCH("deadlift",$B153)),IF($C153&gt;=0.9,$D153*$E153," ")," ")</f>
        <v xml:space="preserve"> </v>
      </c>
    </row>
    <row r="154" spans="1:27" ht="12.75" customHeight="1">
      <c r="A154" s="44"/>
      <c r="B154" s="186" t="s">
        <v>115</v>
      </c>
      <c r="C154" s="46">
        <v>0.7</v>
      </c>
      <c r="D154" s="52">
        <v>4</v>
      </c>
      <c r="E154" s="47">
        <v>1</v>
      </c>
      <c r="F154" s="47">
        <f>Max!$B$4*C154</f>
        <v>112</v>
      </c>
      <c r="G154" s="86"/>
      <c r="H154" s="87"/>
      <c r="I154" s="86"/>
      <c r="J154" s="87"/>
      <c r="K154" s="86">
        <f>D154*E154</f>
        <v>4</v>
      </c>
      <c r="L154" s="87">
        <f>F154*K154</f>
        <v>448</v>
      </c>
      <c r="W154" s="177" t="str">
        <f t="shared" si="128"/>
        <v xml:space="preserve"> </v>
      </c>
      <c r="X154" s="177" t="str">
        <f t="shared" si="129"/>
        <v xml:space="preserve"> </v>
      </c>
      <c r="Y154" s="177">
        <f t="shared" si="130"/>
        <v>4</v>
      </c>
      <c r="Z154" s="177" t="str">
        <f t="shared" si="131"/>
        <v xml:space="preserve"> </v>
      </c>
      <c r="AA154" s="177" t="str">
        <f t="shared" si="132"/>
        <v xml:space="preserve"> </v>
      </c>
    </row>
    <row r="155" spans="1:27" ht="12.75" customHeight="1">
      <c r="A155" s="44"/>
      <c r="B155" s="186" t="s">
        <v>118</v>
      </c>
      <c r="C155" s="46">
        <v>0.75</v>
      </c>
      <c r="D155" s="52">
        <v>3</v>
      </c>
      <c r="E155" s="47">
        <v>4</v>
      </c>
      <c r="F155" s="47">
        <f>Max!$B$4*C155</f>
        <v>120</v>
      </c>
      <c r="G155" s="86"/>
      <c r="H155" s="87"/>
      <c r="I155" s="86"/>
      <c r="J155" s="87"/>
      <c r="K155" s="86">
        <f>D155*E155</f>
        <v>12</v>
      </c>
      <c r="L155" s="87">
        <f>F155*K155</f>
        <v>1440</v>
      </c>
      <c r="W155" s="177" t="str">
        <f t="shared" si="128"/>
        <v xml:space="preserve"> </v>
      </c>
      <c r="X155" s="177" t="str">
        <f t="shared" si="129"/>
        <v xml:space="preserve"> </v>
      </c>
      <c r="Y155" s="177">
        <f t="shared" si="130"/>
        <v>12</v>
      </c>
      <c r="Z155" s="177" t="str">
        <f t="shared" si="131"/>
        <v xml:space="preserve"> </v>
      </c>
      <c r="AA155" s="177" t="str">
        <f t="shared" si="132"/>
        <v xml:space="preserve"> </v>
      </c>
    </row>
    <row r="156" spans="1:27" ht="12.75" customHeight="1">
      <c r="A156" s="51">
        <v>4</v>
      </c>
      <c r="B156" s="54" t="s">
        <v>26</v>
      </c>
      <c r="C156" s="37"/>
      <c r="D156" s="39">
        <v>6</v>
      </c>
      <c r="E156" s="39">
        <v>5</v>
      </c>
      <c r="F156" s="39"/>
      <c r="G156" s="86"/>
      <c r="H156" s="87"/>
      <c r="I156" s="86"/>
      <c r="J156" s="87"/>
      <c r="K156" s="86"/>
      <c r="L156" s="87"/>
    </row>
    <row r="157" spans="1:27" ht="12.75" customHeight="1">
      <c r="A157" s="51">
        <v>5</v>
      </c>
      <c r="B157" s="54" t="s">
        <v>89</v>
      </c>
      <c r="C157" s="37"/>
      <c r="D157" s="38">
        <v>6</v>
      </c>
      <c r="E157" s="39">
        <v>5</v>
      </c>
      <c r="F157" s="39"/>
      <c r="G157" s="86"/>
      <c r="H157" s="87"/>
      <c r="I157" s="86"/>
      <c r="J157" s="87"/>
      <c r="K157" s="86"/>
      <c r="L157" s="87"/>
    </row>
    <row r="158" spans="1:27" ht="12.75" customHeight="1">
      <c r="A158" s="51">
        <v>6</v>
      </c>
      <c r="B158" s="54" t="s">
        <v>23</v>
      </c>
      <c r="C158" s="37"/>
      <c r="D158" s="38">
        <v>10</v>
      </c>
      <c r="E158" s="39">
        <v>4</v>
      </c>
      <c r="F158" s="39"/>
      <c r="G158" s="86"/>
      <c r="H158" s="87"/>
      <c r="I158" s="86"/>
      <c r="J158" s="87"/>
      <c r="K158" s="86"/>
      <c r="L158" s="87"/>
    </row>
    <row r="159" spans="1:27" ht="12.75" customHeight="1">
      <c r="C159" s="24"/>
      <c r="D159" s="17"/>
      <c r="E159" s="17"/>
      <c r="F159" s="17"/>
      <c r="G159" s="86"/>
      <c r="H159" s="87"/>
      <c r="I159" s="86"/>
      <c r="J159" s="87"/>
      <c r="K159" s="86"/>
      <c r="L159" s="87"/>
    </row>
    <row r="160" spans="1:27" ht="12.75" customHeight="1">
      <c r="A160" s="11" t="s">
        <v>18</v>
      </c>
      <c r="C160" s="25" t="s">
        <v>12</v>
      </c>
      <c r="D160" s="16" t="s">
        <v>13</v>
      </c>
      <c r="E160" s="16" t="s">
        <v>14</v>
      </c>
      <c r="F160" s="16" t="s">
        <v>15</v>
      </c>
      <c r="G160" s="86"/>
      <c r="H160" s="87"/>
      <c r="I160" s="86"/>
      <c r="J160" s="87"/>
      <c r="K160" s="86"/>
      <c r="L160" s="87"/>
    </row>
    <row r="161" spans="1:22" ht="12.75" customHeight="1">
      <c r="A161" s="31">
        <v>1</v>
      </c>
      <c r="B161" s="32" t="s">
        <v>2</v>
      </c>
      <c r="C161" s="33">
        <v>0.5</v>
      </c>
      <c r="D161" s="34">
        <v>5</v>
      </c>
      <c r="E161" s="35">
        <v>1</v>
      </c>
      <c r="F161" s="35">
        <f>Max!$B$2*C161</f>
        <v>100</v>
      </c>
      <c r="G161" s="86">
        <f t="shared" ref="G161:G168" si="133">D161*E161</f>
        <v>5</v>
      </c>
      <c r="H161" s="87">
        <f t="shared" ref="H161:H168" si="134">F161*G161</f>
        <v>500</v>
      </c>
      <c r="I161" s="86"/>
      <c r="J161" s="87"/>
      <c r="K161" s="86"/>
      <c r="L161" s="87"/>
      <c r="M161" s="175">
        <f>IF(ISNUMBER(SEARCH("squat",$B161)),IF($C161&gt;=0.5,IF($C161&lt;0.6,$D161*$E161," ")," ")," ")</f>
        <v>5</v>
      </c>
      <c r="N161" s="175" t="str">
        <f>IF(ISNUMBER(SEARCH("squat",$B161)),IF($C161&gt;=0.6,IF($C161&lt;0.7,$D161*$E161," ")," ")," ")</f>
        <v xml:space="preserve"> </v>
      </c>
      <c r="O161" s="175" t="str">
        <f>IF(ISNUMBER(SEARCH("squat",$B161)),IF($C161&gt;=0.7,IF($C161&lt;0.8,$D161*$E161," ")," ")," ")</f>
        <v xml:space="preserve"> </v>
      </c>
      <c r="P161" s="175" t="str">
        <f>IF(ISNUMBER(SEARCH("squat",$B161)),IF($C161&gt;=0.8,IF($C161&lt;0.9,$D161*$E161," ")," ")," ")</f>
        <v xml:space="preserve"> </v>
      </c>
      <c r="Q161" s="175" t="str">
        <f>IF(ISNUMBER(SEARCH("squat",$B161)),IF($C161&gt;=0.9,$D161*$E161," ")," ")</f>
        <v xml:space="preserve"> </v>
      </c>
    </row>
    <row r="162" spans="1:22" ht="12.75" customHeight="1">
      <c r="A162" s="31"/>
      <c r="B162" s="173" t="s">
        <v>2</v>
      </c>
      <c r="C162" s="33">
        <v>0.6</v>
      </c>
      <c r="D162" s="34">
        <v>5</v>
      </c>
      <c r="E162" s="35">
        <v>1</v>
      </c>
      <c r="F162" s="35">
        <f>Max!$B$2*C162</f>
        <v>120</v>
      </c>
      <c r="G162" s="86">
        <f t="shared" si="133"/>
        <v>5</v>
      </c>
      <c r="H162" s="87">
        <f t="shared" si="134"/>
        <v>600</v>
      </c>
      <c r="I162" s="86"/>
      <c r="J162" s="87"/>
      <c r="K162" s="86"/>
      <c r="L162" s="87"/>
      <c r="M162" s="175" t="str">
        <f t="shared" ref="M162:M168" si="135">IF(ISNUMBER(SEARCH("squat",$B162)),IF($C162&gt;=0.5,IF($C162&lt;0.6,$D162*$E162," ")," ")," ")</f>
        <v xml:space="preserve"> </v>
      </c>
      <c r="N162" s="175">
        <f t="shared" ref="N162:N168" si="136">IF(ISNUMBER(SEARCH("squat",$B162)),IF($C162&gt;=0.6,IF($C162&lt;0.7,$D162*$E162," ")," ")," ")</f>
        <v>5</v>
      </c>
      <c r="O162" s="175" t="str">
        <f t="shared" ref="O162:O168" si="137">IF(ISNUMBER(SEARCH("squat",$B162)),IF($C162&gt;=0.7,IF($C162&lt;0.8,$D162*$E162," ")," ")," ")</f>
        <v xml:space="preserve"> </v>
      </c>
      <c r="P162" s="175" t="str">
        <f t="shared" ref="P162:P168" si="138">IF(ISNUMBER(SEARCH("squat",$B162)),IF($C162&gt;=0.8,IF($C162&lt;0.9,$D162*$E162," ")," ")," ")</f>
        <v xml:space="preserve"> </v>
      </c>
      <c r="Q162" s="175" t="str">
        <f t="shared" ref="Q162:Q168" si="139">IF(ISNUMBER(SEARCH("squat",$B162)),IF($C162&gt;=0.9,$D162*$E162," ")," ")</f>
        <v xml:space="preserve"> </v>
      </c>
    </row>
    <row r="163" spans="1:22" ht="12.75" customHeight="1">
      <c r="A163" s="31"/>
      <c r="B163" s="173" t="s">
        <v>2</v>
      </c>
      <c r="C163" s="33">
        <v>0.65</v>
      </c>
      <c r="D163" s="34">
        <v>3</v>
      </c>
      <c r="E163" s="35">
        <v>1</v>
      </c>
      <c r="F163" s="35">
        <f>Max!$B$2*C163</f>
        <v>130</v>
      </c>
      <c r="G163" s="86">
        <f t="shared" si="133"/>
        <v>3</v>
      </c>
      <c r="H163" s="87">
        <f t="shared" si="134"/>
        <v>390</v>
      </c>
      <c r="I163" s="86"/>
      <c r="J163" s="87"/>
      <c r="K163" s="86"/>
      <c r="L163" s="87"/>
      <c r="M163" s="175" t="str">
        <f t="shared" si="135"/>
        <v xml:space="preserve"> </v>
      </c>
      <c r="N163" s="175">
        <f t="shared" si="136"/>
        <v>3</v>
      </c>
      <c r="O163" s="175" t="str">
        <f t="shared" si="137"/>
        <v xml:space="preserve"> </v>
      </c>
      <c r="P163" s="175" t="str">
        <f t="shared" si="138"/>
        <v xml:space="preserve"> </v>
      </c>
      <c r="Q163" s="175" t="str">
        <f t="shared" si="139"/>
        <v xml:space="preserve"> </v>
      </c>
    </row>
    <row r="164" spans="1:22" ht="12.75" customHeight="1">
      <c r="A164" s="31"/>
      <c r="B164" s="173" t="s">
        <v>2</v>
      </c>
      <c r="C164" s="33">
        <v>0.65</v>
      </c>
      <c r="D164" s="34">
        <v>7</v>
      </c>
      <c r="E164" s="35">
        <v>1</v>
      </c>
      <c r="F164" s="35">
        <f>Max!$B$2*C164</f>
        <v>130</v>
      </c>
      <c r="G164" s="86">
        <f t="shared" si="133"/>
        <v>7</v>
      </c>
      <c r="H164" s="87">
        <f t="shared" si="134"/>
        <v>910</v>
      </c>
      <c r="I164" s="86"/>
      <c r="J164" s="87"/>
      <c r="K164" s="86"/>
      <c r="L164" s="87"/>
      <c r="M164" s="175" t="str">
        <f t="shared" si="135"/>
        <v xml:space="preserve"> </v>
      </c>
      <c r="N164" s="175">
        <f t="shared" si="136"/>
        <v>7</v>
      </c>
      <c r="O164" s="175" t="str">
        <f t="shared" si="137"/>
        <v xml:space="preserve"> </v>
      </c>
      <c r="P164" s="175" t="str">
        <f t="shared" si="138"/>
        <v xml:space="preserve"> </v>
      </c>
      <c r="Q164" s="175" t="str">
        <f t="shared" si="139"/>
        <v xml:space="preserve"> </v>
      </c>
    </row>
    <row r="165" spans="1:22" ht="12.75" customHeight="1">
      <c r="A165" s="31"/>
      <c r="B165" s="173" t="s">
        <v>2</v>
      </c>
      <c r="C165" s="33">
        <v>0.65</v>
      </c>
      <c r="D165" s="34">
        <v>4</v>
      </c>
      <c r="E165" s="35">
        <v>1</v>
      </c>
      <c r="F165" s="35">
        <f>Max!$B$2*C165</f>
        <v>130</v>
      </c>
      <c r="G165" s="86">
        <f t="shared" si="133"/>
        <v>4</v>
      </c>
      <c r="H165" s="87">
        <f t="shared" si="134"/>
        <v>520</v>
      </c>
      <c r="I165" s="86"/>
      <c r="J165" s="87"/>
      <c r="K165" s="86"/>
      <c r="L165" s="87"/>
      <c r="M165" s="175" t="str">
        <f t="shared" si="135"/>
        <v xml:space="preserve"> </v>
      </c>
      <c r="N165" s="175">
        <f t="shared" si="136"/>
        <v>4</v>
      </c>
      <c r="O165" s="175" t="str">
        <f t="shared" si="137"/>
        <v xml:space="preserve"> </v>
      </c>
      <c r="P165" s="175" t="str">
        <f t="shared" si="138"/>
        <v xml:space="preserve"> </v>
      </c>
      <c r="Q165" s="175" t="str">
        <f t="shared" si="139"/>
        <v xml:space="preserve"> </v>
      </c>
    </row>
    <row r="166" spans="1:22" ht="12.75" customHeight="1">
      <c r="A166" s="31"/>
      <c r="B166" s="173" t="s">
        <v>2</v>
      </c>
      <c r="C166" s="33">
        <v>0.65</v>
      </c>
      <c r="D166" s="34">
        <v>8</v>
      </c>
      <c r="E166" s="35">
        <v>1</v>
      </c>
      <c r="F166" s="35">
        <f>Max!$B$2*C166</f>
        <v>130</v>
      </c>
      <c r="G166" s="86">
        <f t="shared" si="133"/>
        <v>8</v>
      </c>
      <c r="H166" s="87">
        <f t="shared" si="134"/>
        <v>1040</v>
      </c>
      <c r="I166" s="86"/>
      <c r="J166" s="87"/>
      <c r="K166" s="86"/>
      <c r="L166" s="87"/>
      <c r="M166" s="175" t="str">
        <f t="shared" si="135"/>
        <v xml:space="preserve"> </v>
      </c>
      <c r="N166" s="175">
        <f t="shared" si="136"/>
        <v>8</v>
      </c>
      <c r="O166" s="175" t="str">
        <f t="shared" si="137"/>
        <v xml:space="preserve"> </v>
      </c>
      <c r="P166" s="175" t="str">
        <f t="shared" si="138"/>
        <v xml:space="preserve"> </v>
      </c>
      <c r="Q166" s="175" t="str">
        <f t="shared" si="139"/>
        <v xml:space="preserve"> </v>
      </c>
    </row>
    <row r="167" spans="1:22" ht="12.75" customHeight="1">
      <c r="A167" s="31"/>
      <c r="B167" s="173" t="s">
        <v>2</v>
      </c>
      <c r="C167" s="33">
        <v>0.65</v>
      </c>
      <c r="D167" s="34">
        <v>2</v>
      </c>
      <c r="E167" s="35">
        <v>1</v>
      </c>
      <c r="F167" s="35">
        <f>Max!$B$2*C167</f>
        <v>130</v>
      </c>
      <c r="G167" s="86">
        <f t="shared" si="133"/>
        <v>2</v>
      </c>
      <c r="H167" s="87">
        <f t="shared" si="134"/>
        <v>260</v>
      </c>
      <c r="I167" s="86"/>
      <c r="J167" s="87"/>
      <c r="K167" s="86"/>
      <c r="L167" s="87"/>
      <c r="M167" s="175" t="str">
        <f t="shared" si="135"/>
        <v xml:space="preserve"> </v>
      </c>
      <c r="N167" s="175">
        <f t="shared" si="136"/>
        <v>2</v>
      </c>
      <c r="O167" s="175" t="str">
        <f t="shared" si="137"/>
        <v xml:space="preserve"> </v>
      </c>
      <c r="P167" s="175" t="str">
        <f t="shared" si="138"/>
        <v xml:space="preserve"> </v>
      </c>
      <c r="Q167" s="175" t="str">
        <f t="shared" si="139"/>
        <v xml:space="preserve"> </v>
      </c>
    </row>
    <row r="168" spans="1:22" ht="12.75" customHeight="1">
      <c r="A168" s="31"/>
      <c r="B168" s="173" t="s">
        <v>2</v>
      </c>
      <c r="C168" s="33">
        <v>0.65</v>
      </c>
      <c r="D168" s="34">
        <v>6</v>
      </c>
      <c r="E168" s="35">
        <v>1</v>
      </c>
      <c r="F168" s="35">
        <f>Max!$B$2*C168</f>
        <v>130</v>
      </c>
      <c r="G168" s="86">
        <f t="shared" si="133"/>
        <v>6</v>
      </c>
      <c r="H168" s="87">
        <f t="shared" si="134"/>
        <v>780</v>
      </c>
      <c r="I168" s="86"/>
      <c r="J168" s="87"/>
      <c r="K168" s="86"/>
      <c r="L168" s="87"/>
      <c r="M168" s="175" t="str">
        <f t="shared" si="135"/>
        <v xml:space="preserve"> </v>
      </c>
      <c r="N168" s="175">
        <f t="shared" si="136"/>
        <v>6</v>
      </c>
      <c r="O168" s="175" t="str">
        <f t="shared" si="137"/>
        <v xml:space="preserve"> </v>
      </c>
      <c r="P168" s="175" t="str">
        <f t="shared" si="138"/>
        <v xml:space="preserve"> </v>
      </c>
      <c r="Q168" s="175" t="str">
        <f t="shared" si="139"/>
        <v xml:space="preserve"> </v>
      </c>
    </row>
    <row r="169" spans="1:22" ht="12.75" customHeight="1">
      <c r="A169" s="26">
        <v>2</v>
      </c>
      <c r="B169" s="27" t="s">
        <v>16</v>
      </c>
      <c r="C169" s="28">
        <v>0.5</v>
      </c>
      <c r="D169" s="30">
        <v>5</v>
      </c>
      <c r="E169" s="29">
        <v>1</v>
      </c>
      <c r="F169" s="29">
        <f>Max!$B$3*C169</f>
        <v>42.5</v>
      </c>
      <c r="G169" s="86"/>
      <c r="H169" s="87"/>
      <c r="I169" s="86">
        <f>D169*E169</f>
        <v>5</v>
      </c>
      <c r="J169" s="87">
        <f>F169*I169</f>
        <v>212.5</v>
      </c>
      <c r="K169" s="86"/>
      <c r="L169" s="87"/>
      <c r="R169" s="176">
        <f t="shared" ref="R169:R172" si="140">IF(ISNUMBER(SEARCH("bench",$B169)),IF($C169&gt;=0.5,IF($C169&lt;0.6,$D169*$E169," ")," ")," ")</f>
        <v>5</v>
      </c>
      <c r="S169" s="176" t="str">
        <f t="shared" ref="S169:S172" si="141">IF(ISNUMBER(SEARCH("bench",$B169)),IF($C169&gt;=0.6,IF($C169&lt;0.7,$D169*$E169," ")," ")," ")</f>
        <v xml:space="preserve"> </v>
      </c>
      <c r="T169" s="176" t="str">
        <f t="shared" ref="T169:T172" si="142">IF(ISNUMBER(SEARCH("bench",$B169)),IF($C169&gt;=0.7,IF($C169&lt;0.8,$D169*$E169," ")," ")," ")</f>
        <v xml:space="preserve"> </v>
      </c>
      <c r="U169" s="176" t="str">
        <f t="shared" ref="U169:U172" si="143">IF(ISNUMBER(SEARCH("bench",$B169)),IF($C169&gt;=0.8,IF($C169&lt;0.9,$D169*$E169," ")," ")," ")</f>
        <v xml:space="preserve"> </v>
      </c>
      <c r="V169" s="176" t="str">
        <f t="shared" ref="V169:V172" si="144">IF(ISNUMBER(SEARCH("bench",$B169)),IF($C169&gt;=0.9,$D169*$E169," ")," ")</f>
        <v xml:space="preserve"> </v>
      </c>
    </row>
    <row r="170" spans="1:22" ht="12.75" customHeight="1">
      <c r="A170" s="26"/>
      <c r="B170" s="174" t="s">
        <v>16</v>
      </c>
      <c r="C170" s="28">
        <v>0.6</v>
      </c>
      <c r="D170" s="30">
        <v>4</v>
      </c>
      <c r="E170" s="29">
        <v>1</v>
      </c>
      <c r="F170" s="29">
        <f>Max!$B$3*C170</f>
        <v>51</v>
      </c>
      <c r="G170" s="86"/>
      <c r="H170" s="87"/>
      <c r="I170" s="86">
        <f>D170*E170</f>
        <v>4</v>
      </c>
      <c r="J170" s="87">
        <f>F170*I170</f>
        <v>204</v>
      </c>
      <c r="K170" s="86"/>
      <c r="L170" s="87"/>
      <c r="R170" s="176" t="str">
        <f t="shared" si="140"/>
        <v xml:space="preserve"> </v>
      </c>
      <c r="S170" s="176">
        <f t="shared" si="141"/>
        <v>4</v>
      </c>
      <c r="T170" s="176" t="str">
        <f t="shared" si="142"/>
        <v xml:space="preserve"> </v>
      </c>
      <c r="U170" s="176" t="str">
        <f t="shared" si="143"/>
        <v xml:space="preserve"> </v>
      </c>
      <c r="V170" s="176" t="str">
        <f t="shared" si="144"/>
        <v xml:space="preserve"> </v>
      </c>
    </row>
    <row r="171" spans="1:22" ht="12.75" customHeight="1">
      <c r="A171" s="26"/>
      <c r="B171" s="174" t="s">
        <v>16</v>
      </c>
      <c r="C171" s="28">
        <v>0.7</v>
      </c>
      <c r="D171" s="30">
        <v>3</v>
      </c>
      <c r="E171" s="29">
        <v>1</v>
      </c>
      <c r="F171" s="29">
        <f>Max!$B$3*C171</f>
        <v>59.499999999999993</v>
      </c>
      <c r="G171" s="86"/>
      <c r="H171" s="87"/>
      <c r="I171" s="86">
        <f>D171*E171</f>
        <v>3</v>
      </c>
      <c r="J171" s="87">
        <f>F171*I171</f>
        <v>178.49999999999997</v>
      </c>
      <c r="K171" s="86"/>
      <c r="L171" s="87"/>
      <c r="R171" s="176" t="str">
        <f t="shared" si="140"/>
        <v xml:space="preserve"> </v>
      </c>
      <c r="S171" s="176" t="str">
        <f t="shared" si="141"/>
        <v xml:space="preserve"> </v>
      </c>
      <c r="T171" s="176">
        <f t="shared" si="142"/>
        <v>3</v>
      </c>
      <c r="U171" s="176" t="str">
        <f t="shared" si="143"/>
        <v xml:space="preserve"> </v>
      </c>
      <c r="V171" s="176" t="str">
        <f t="shared" si="144"/>
        <v xml:space="preserve"> </v>
      </c>
    </row>
    <row r="172" spans="1:22" ht="12.75" customHeight="1">
      <c r="A172" s="26"/>
      <c r="B172" s="174" t="s">
        <v>16</v>
      </c>
      <c r="C172" s="28">
        <v>0.8</v>
      </c>
      <c r="D172" s="30">
        <v>2</v>
      </c>
      <c r="E172" s="29">
        <v>5</v>
      </c>
      <c r="F172" s="29">
        <f>Max!$B$3*C172</f>
        <v>68</v>
      </c>
      <c r="G172" s="86"/>
      <c r="H172" s="87"/>
      <c r="I172" s="86">
        <f>D172*E172</f>
        <v>10</v>
      </c>
      <c r="J172" s="87">
        <f>F172*I172</f>
        <v>680</v>
      </c>
      <c r="K172" s="86"/>
      <c r="L172" s="87"/>
      <c r="R172" s="176" t="str">
        <f t="shared" si="140"/>
        <v xml:space="preserve"> </v>
      </c>
      <c r="S172" s="176" t="str">
        <f t="shared" si="141"/>
        <v xml:space="preserve"> </v>
      </c>
      <c r="T172" s="176" t="str">
        <f t="shared" si="142"/>
        <v xml:space="preserve"> </v>
      </c>
      <c r="U172" s="176">
        <f t="shared" si="143"/>
        <v>10</v>
      </c>
      <c r="V172" s="176" t="str">
        <f t="shared" si="144"/>
        <v xml:space="preserve"> </v>
      </c>
    </row>
    <row r="173" spans="1:22" ht="12.75" customHeight="1">
      <c r="A173" s="36">
        <v>3</v>
      </c>
      <c r="B173" s="48" t="s">
        <v>90</v>
      </c>
      <c r="C173" s="49"/>
      <c r="D173" s="53">
        <v>4</v>
      </c>
      <c r="E173" s="50">
        <v>5</v>
      </c>
      <c r="F173" s="50"/>
      <c r="G173" s="86"/>
      <c r="H173" s="87"/>
      <c r="I173" s="86"/>
      <c r="J173" s="87"/>
      <c r="K173" s="86"/>
      <c r="L173" s="87"/>
    </row>
    <row r="174" spans="1:22" ht="12.75" customHeight="1">
      <c r="A174" s="51">
        <v>4</v>
      </c>
      <c r="B174" s="54" t="s">
        <v>87</v>
      </c>
      <c r="C174" s="37"/>
      <c r="D174" s="38">
        <v>6</v>
      </c>
      <c r="E174" s="39">
        <v>4</v>
      </c>
      <c r="F174" s="39"/>
      <c r="G174" s="86"/>
      <c r="H174" s="87"/>
      <c r="I174" s="86"/>
      <c r="J174" s="87"/>
      <c r="K174" s="86"/>
      <c r="L174" s="87"/>
    </row>
    <row r="175" spans="1:22" ht="12.75" customHeight="1">
      <c r="A175" s="51">
        <v>5</v>
      </c>
      <c r="B175" s="54" t="s">
        <v>69</v>
      </c>
      <c r="C175" s="37"/>
      <c r="D175" s="38">
        <v>8</v>
      </c>
      <c r="E175" s="39">
        <v>4</v>
      </c>
      <c r="F175" s="39"/>
      <c r="G175" s="86"/>
      <c r="H175" s="87"/>
      <c r="I175" s="86"/>
      <c r="J175" s="87"/>
      <c r="K175" s="86"/>
      <c r="L175" s="87"/>
    </row>
    <row r="176" spans="1:22" ht="12.75" customHeight="1">
      <c r="C176" s="25"/>
      <c r="D176" s="16"/>
      <c r="E176" s="16"/>
      <c r="F176" s="16"/>
      <c r="G176" s="86"/>
      <c r="H176" s="87"/>
      <c r="I176" s="86"/>
      <c r="J176" s="87"/>
      <c r="K176" s="86"/>
      <c r="L176" s="87"/>
    </row>
    <row r="177" spans="1:27" ht="12.75" customHeight="1">
      <c r="A177" s="11" t="s">
        <v>32</v>
      </c>
      <c r="C177" s="25" t="s">
        <v>12</v>
      </c>
      <c r="D177" s="16" t="s">
        <v>13</v>
      </c>
      <c r="E177" s="16" t="s">
        <v>14</v>
      </c>
      <c r="F177" s="16" t="s">
        <v>15</v>
      </c>
      <c r="G177" s="86"/>
      <c r="H177" s="87"/>
      <c r="I177" s="86"/>
      <c r="J177" s="87"/>
      <c r="K177" s="86"/>
      <c r="L177" s="87"/>
    </row>
    <row r="178" spans="1:27" ht="12.75" customHeight="1">
      <c r="A178" s="44">
        <v>1</v>
      </c>
      <c r="B178" s="45" t="s">
        <v>103</v>
      </c>
      <c r="C178" s="46">
        <v>0.5</v>
      </c>
      <c r="D178" s="52">
        <v>3</v>
      </c>
      <c r="E178" s="47">
        <v>1</v>
      </c>
      <c r="F178" s="47">
        <f>Max!$B$4*C178</f>
        <v>80</v>
      </c>
      <c r="G178" s="86"/>
      <c r="H178" s="87"/>
      <c r="I178" s="86"/>
      <c r="J178" s="87"/>
      <c r="K178" s="86">
        <f>D178*E178</f>
        <v>3</v>
      </c>
      <c r="L178" s="87">
        <f>F178*K178</f>
        <v>240</v>
      </c>
      <c r="W178" s="177">
        <f>IF(ISNUMBER(SEARCH("deadlift",$B178)),IF($C178&gt;=0.5,IF($C178&lt;0.6,$D178*$E178," ")," ")," ")</f>
        <v>3</v>
      </c>
      <c r="X178" s="177" t="str">
        <f>IF(ISNUMBER(SEARCH("deadlift",$B178)),IF($C178&gt;=0.6,IF($C178&lt;0.7,$D178*$E178," ")," ")," ")</f>
        <v xml:space="preserve"> </v>
      </c>
      <c r="Y178" s="177" t="str">
        <f>IF(ISNUMBER(SEARCH("deadlift",$B178)),IF($C178&gt;=0.7,IF($C178&lt;0.8,$D178*$E178," ")," ")," ")</f>
        <v xml:space="preserve"> </v>
      </c>
      <c r="Z178" s="177" t="str">
        <f>IF(ISNUMBER(SEARCH("deadlift",$B178)),IF($C178&gt;=0.8,IF($C178&lt;0.9,$D178*$E178," ")," ")," ")</f>
        <v xml:space="preserve"> </v>
      </c>
      <c r="AA178" s="177" t="str">
        <f>IF(ISNUMBER(SEARCH("deadlift",$B178)),IF($C178&gt;=0.9,$D178*$E178," ")," ")</f>
        <v xml:space="preserve"> </v>
      </c>
    </row>
    <row r="179" spans="1:27" ht="12.75" customHeight="1">
      <c r="A179" s="44"/>
      <c r="B179" s="179" t="s">
        <v>103</v>
      </c>
      <c r="C179" s="46">
        <v>0.6</v>
      </c>
      <c r="D179" s="52">
        <v>3</v>
      </c>
      <c r="E179" s="47">
        <v>1</v>
      </c>
      <c r="F179" s="47">
        <f>Max!$B$4*C179</f>
        <v>96</v>
      </c>
      <c r="G179" s="86"/>
      <c r="H179" s="87"/>
      <c r="I179" s="86"/>
      <c r="J179" s="87"/>
      <c r="K179" s="86">
        <f>D179*E179</f>
        <v>3</v>
      </c>
      <c r="L179" s="87">
        <f>F179*K179</f>
        <v>288</v>
      </c>
      <c r="W179" s="177" t="str">
        <f t="shared" ref="W179:W181" si="145">IF(ISNUMBER(SEARCH("deadlift",$B179)),IF($C179&gt;=0.5,IF($C179&lt;0.6,$D179*$E179," ")," ")," ")</f>
        <v xml:space="preserve"> </v>
      </c>
      <c r="X179" s="177">
        <f t="shared" ref="X179:X181" si="146">IF(ISNUMBER(SEARCH("deadlift",$B179)),IF($C179&gt;=0.6,IF($C179&lt;0.7,$D179*$E179," ")," ")," ")</f>
        <v>3</v>
      </c>
      <c r="Y179" s="177" t="str">
        <f t="shared" ref="Y179:Y181" si="147">IF(ISNUMBER(SEARCH("deadlift",$B179)),IF($C179&gt;=0.7,IF($C179&lt;0.8,$D179*$E179," ")," ")," ")</f>
        <v xml:space="preserve"> </v>
      </c>
      <c r="Z179" s="177" t="str">
        <f t="shared" ref="Z179:Z181" si="148">IF(ISNUMBER(SEARCH("deadlift",$B179)),IF($C179&gt;=0.8,IF($C179&lt;0.9,$D179*$E179," ")," ")," ")</f>
        <v xml:space="preserve"> </v>
      </c>
      <c r="AA179" s="177" t="str">
        <f t="shared" ref="AA179:AA181" si="149">IF(ISNUMBER(SEARCH("deadlift",$B179)),IF($C179&gt;=0.9,$D179*$E179," ")," ")</f>
        <v xml:space="preserve"> </v>
      </c>
    </row>
    <row r="180" spans="1:27" ht="12.75" customHeight="1">
      <c r="A180" s="44"/>
      <c r="B180" s="179" t="s">
        <v>103</v>
      </c>
      <c r="C180" s="46">
        <v>0.7</v>
      </c>
      <c r="D180" s="52">
        <v>3</v>
      </c>
      <c r="E180" s="47">
        <v>1</v>
      </c>
      <c r="F180" s="47">
        <f>Max!$B$4*C180</f>
        <v>112</v>
      </c>
      <c r="G180" s="86"/>
      <c r="H180" s="87"/>
      <c r="I180" s="86"/>
      <c r="J180" s="87"/>
      <c r="K180" s="86">
        <f>D180*E180</f>
        <v>3</v>
      </c>
      <c r="L180" s="87">
        <f>F180*K180</f>
        <v>336</v>
      </c>
      <c r="W180" s="177" t="str">
        <f t="shared" si="145"/>
        <v xml:space="preserve"> </v>
      </c>
      <c r="X180" s="177" t="str">
        <f t="shared" si="146"/>
        <v xml:space="preserve"> </v>
      </c>
      <c r="Y180" s="177">
        <f t="shared" si="147"/>
        <v>3</v>
      </c>
      <c r="Z180" s="177" t="str">
        <f t="shared" si="148"/>
        <v xml:space="preserve"> </v>
      </c>
      <c r="AA180" s="177" t="str">
        <f t="shared" si="149"/>
        <v xml:space="preserve"> </v>
      </c>
    </row>
    <row r="181" spans="1:27" ht="12.75" customHeight="1">
      <c r="A181" s="44"/>
      <c r="B181" s="179" t="s">
        <v>103</v>
      </c>
      <c r="C181" s="46">
        <v>0.75</v>
      </c>
      <c r="D181" s="52">
        <v>2</v>
      </c>
      <c r="E181" s="47">
        <v>4</v>
      </c>
      <c r="F181" s="47">
        <f>Max!$B$4*C181</f>
        <v>120</v>
      </c>
      <c r="G181" s="86"/>
      <c r="H181" s="87"/>
      <c r="I181" s="86"/>
      <c r="J181" s="87"/>
      <c r="K181" s="86">
        <f>D181*E181</f>
        <v>8</v>
      </c>
      <c r="L181" s="87">
        <f>F181*K181</f>
        <v>960</v>
      </c>
      <c r="W181" s="177" t="str">
        <f t="shared" si="145"/>
        <v xml:space="preserve"> </v>
      </c>
      <c r="X181" s="177" t="str">
        <f t="shared" si="146"/>
        <v xml:space="preserve"> </v>
      </c>
      <c r="Y181" s="177">
        <f t="shared" si="147"/>
        <v>8</v>
      </c>
      <c r="Z181" s="177" t="str">
        <f t="shared" si="148"/>
        <v xml:space="preserve"> </v>
      </c>
      <c r="AA181" s="177" t="str">
        <f t="shared" si="149"/>
        <v xml:space="preserve"> </v>
      </c>
    </row>
    <row r="182" spans="1:27" ht="12.75" customHeight="1">
      <c r="A182" s="26">
        <v>2</v>
      </c>
      <c r="B182" s="27" t="s">
        <v>93</v>
      </c>
      <c r="C182" s="28">
        <v>0.5</v>
      </c>
      <c r="D182" s="30">
        <v>4</v>
      </c>
      <c r="E182" s="29">
        <v>1</v>
      </c>
      <c r="F182" s="29">
        <f>Max!$B$3*C182</f>
        <v>42.5</v>
      </c>
      <c r="G182" s="86"/>
      <c r="H182" s="87"/>
      <c r="I182" s="86">
        <f>D182*E182</f>
        <v>4</v>
      </c>
      <c r="J182" s="87">
        <f>F182*I182</f>
        <v>170</v>
      </c>
      <c r="K182" s="86"/>
      <c r="L182" s="87"/>
      <c r="R182" s="176">
        <f t="shared" ref="R182:R184" si="150">IF(ISNUMBER(SEARCH("bench",$B182)),IF($C182&gt;=0.5,IF($C182&lt;0.6,$D182*$E182," ")," ")," ")</f>
        <v>4</v>
      </c>
      <c r="S182" s="176" t="str">
        <f t="shared" ref="S182:S184" si="151">IF(ISNUMBER(SEARCH("bench",$B182)),IF($C182&gt;=0.6,IF($C182&lt;0.7,$D182*$E182," ")," ")," ")</f>
        <v xml:space="preserve"> </v>
      </c>
      <c r="T182" s="176" t="str">
        <f t="shared" ref="T182:T184" si="152">IF(ISNUMBER(SEARCH("bench",$B182)),IF($C182&gt;=0.7,IF($C182&lt;0.8,$D182*$E182," ")," ")," ")</f>
        <v xml:space="preserve"> </v>
      </c>
      <c r="U182" s="176" t="str">
        <f t="shared" ref="U182:U184" si="153">IF(ISNUMBER(SEARCH("bench",$B182)),IF($C182&gt;=0.8,IF($C182&lt;0.9,$D182*$E182," ")," ")," ")</f>
        <v xml:space="preserve"> </v>
      </c>
      <c r="V182" s="176" t="str">
        <f t="shared" ref="V182:V184" si="154">IF(ISNUMBER(SEARCH("bench",$B182)),IF($C182&gt;=0.9,$D182*$E182," ")," ")</f>
        <v xml:space="preserve"> </v>
      </c>
    </row>
    <row r="183" spans="1:27" ht="12.75" customHeight="1">
      <c r="A183" s="26"/>
      <c r="B183" s="174" t="s">
        <v>93</v>
      </c>
      <c r="C183" s="28">
        <v>0.6</v>
      </c>
      <c r="D183" s="30">
        <v>4</v>
      </c>
      <c r="E183" s="29">
        <v>1</v>
      </c>
      <c r="F183" s="29">
        <f>Max!$B$3*C183</f>
        <v>51</v>
      </c>
      <c r="G183" s="86"/>
      <c r="H183" s="87"/>
      <c r="I183" s="86">
        <f>D183*E183</f>
        <v>4</v>
      </c>
      <c r="J183" s="87">
        <f>F183*I183</f>
        <v>204</v>
      </c>
      <c r="K183" s="86"/>
      <c r="L183" s="87"/>
      <c r="R183" s="176" t="str">
        <f t="shared" si="150"/>
        <v xml:space="preserve"> </v>
      </c>
      <c r="S183" s="176">
        <f t="shared" si="151"/>
        <v>4</v>
      </c>
      <c r="T183" s="176" t="str">
        <f t="shared" si="152"/>
        <v xml:space="preserve"> </v>
      </c>
      <c r="U183" s="176" t="str">
        <f t="shared" si="153"/>
        <v xml:space="preserve"> </v>
      </c>
      <c r="V183" s="176" t="str">
        <f t="shared" si="154"/>
        <v xml:space="preserve"> </v>
      </c>
    </row>
    <row r="184" spans="1:27" ht="12.75" customHeight="1">
      <c r="A184" s="26"/>
      <c r="B184" s="174" t="s">
        <v>93</v>
      </c>
      <c r="C184" s="28">
        <v>0.7</v>
      </c>
      <c r="D184" s="30">
        <v>4</v>
      </c>
      <c r="E184" s="29">
        <v>4</v>
      </c>
      <c r="F184" s="29">
        <f>Max!$B$3*C184</f>
        <v>59.499999999999993</v>
      </c>
      <c r="G184" s="86"/>
      <c r="H184" s="87"/>
      <c r="I184" s="86">
        <f>D184*E184</f>
        <v>16</v>
      </c>
      <c r="J184" s="87">
        <f>F184*I184</f>
        <v>951.99999999999989</v>
      </c>
      <c r="K184" s="86"/>
      <c r="L184" s="87"/>
      <c r="R184" s="176" t="str">
        <f t="shared" si="150"/>
        <v xml:space="preserve"> </v>
      </c>
      <c r="S184" s="176" t="str">
        <f t="shared" si="151"/>
        <v xml:space="preserve"> </v>
      </c>
      <c r="T184" s="176">
        <f t="shared" si="152"/>
        <v>16</v>
      </c>
      <c r="U184" s="176" t="str">
        <f t="shared" si="153"/>
        <v xml:space="preserve"> </v>
      </c>
      <c r="V184" s="176" t="str">
        <f t="shared" si="154"/>
        <v xml:space="preserve"> </v>
      </c>
    </row>
    <row r="185" spans="1:27" ht="12.75" customHeight="1">
      <c r="A185" s="51">
        <v>3</v>
      </c>
      <c r="B185" s="54" t="s">
        <v>80</v>
      </c>
      <c r="C185" s="37"/>
      <c r="D185" s="38">
        <v>5</v>
      </c>
      <c r="E185" s="39">
        <v>5</v>
      </c>
      <c r="F185" s="39"/>
      <c r="G185" s="86"/>
      <c r="H185" s="87"/>
      <c r="I185" s="86"/>
      <c r="J185" s="87"/>
      <c r="K185" s="86"/>
      <c r="L185" s="87"/>
    </row>
    <row r="186" spans="1:27" ht="12.75" customHeight="1">
      <c r="A186" s="51">
        <v>4</v>
      </c>
      <c r="B186" s="54" t="s">
        <v>105</v>
      </c>
      <c r="C186" s="37"/>
      <c r="D186" s="38">
        <v>6</v>
      </c>
      <c r="E186" s="39">
        <v>5</v>
      </c>
      <c r="F186" s="39"/>
      <c r="G186" s="86"/>
      <c r="H186" s="87"/>
      <c r="I186" s="86"/>
      <c r="J186" s="87"/>
      <c r="K186" s="86"/>
      <c r="L186" s="87"/>
    </row>
    <row r="187" spans="1:27" s="96" customFormat="1" ht="12.75" customHeight="1">
      <c r="B187" s="97"/>
      <c r="C187" s="98"/>
      <c r="D187" s="99"/>
      <c r="E187" s="99"/>
      <c r="F187" s="99"/>
      <c r="G187" s="100">
        <f t="shared" ref="G187:AA187" si="155">SUM(G125:G186)</f>
        <v>67</v>
      </c>
      <c r="H187" s="101">
        <f t="shared" si="155"/>
        <v>8800</v>
      </c>
      <c r="I187" s="100">
        <f t="shared" si="155"/>
        <v>140</v>
      </c>
      <c r="J187" s="101">
        <f t="shared" si="155"/>
        <v>8075</v>
      </c>
      <c r="K187" s="100">
        <f t="shared" si="155"/>
        <v>65</v>
      </c>
      <c r="L187" s="101">
        <f t="shared" si="155"/>
        <v>6912</v>
      </c>
      <c r="M187" s="104">
        <f t="shared" si="155"/>
        <v>10</v>
      </c>
      <c r="N187" s="104">
        <f t="shared" si="155"/>
        <v>39</v>
      </c>
      <c r="O187" s="96">
        <f t="shared" si="155"/>
        <v>3</v>
      </c>
      <c r="P187" s="96">
        <f t="shared" si="155"/>
        <v>15</v>
      </c>
      <c r="Q187" s="104">
        <f t="shared" si="155"/>
        <v>0</v>
      </c>
      <c r="R187" s="102">
        <f t="shared" si="155"/>
        <v>28</v>
      </c>
      <c r="S187" s="102">
        <f t="shared" si="155"/>
        <v>27</v>
      </c>
      <c r="T187" s="102">
        <f t="shared" si="155"/>
        <v>34</v>
      </c>
      <c r="U187" s="102">
        <f t="shared" si="155"/>
        <v>51</v>
      </c>
      <c r="V187" s="102">
        <f t="shared" si="155"/>
        <v>0</v>
      </c>
      <c r="W187" s="102">
        <f t="shared" si="155"/>
        <v>11</v>
      </c>
      <c r="X187" s="102">
        <f t="shared" si="155"/>
        <v>11</v>
      </c>
      <c r="Y187" s="102">
        <f t="shared" si="155"/>
        <v>43</v>
      </c>
      <c r="Z187" s="102">
        <f t="shared" si="155"/>
        <v>0</v>
      </c>
      <c r="AA187" s="102">
        <f t="shared" si="155"/>
        <v>0</v>
      </c>
    </row>
    <row r="188" spans="1:27" ht="12.75" customHeight="1">
      <c r="A188" s="11" t="s">
        <v>22</v>
      </c>
      <c r="B188" s="11"/>
      <c r="C188" s="24"/>
      <c r="D188" s="17"/>
      <c r="E188" s="17"/>
      <c r="F188" s="17"/>
      <c r="G188" s="86"/>
      <c r="H188" s="87"/>
      <c r="I188" s="86"/>
      <c r="J188" s="87"/>
      <c r="K188" s="86"/>
      <c r="L188" s="87"/>
    </row>
    <row r="189" spans="1:27" ht="12.75" customHeight="1">
      <c r="A189" s="11" t="s">
        <v>11</v>
      </c>
      <c r="C189" s="25" t="s">
        <v>12</v>
      </c>
      <c r="D189" s="16" t="s">
        <v>13</v>
      </c>
      <c r="E189" s="16" t="s">
        <v>14</v>
      </c>
      <c r="F189" s="16" t="s">
        <v>15</v>
      </c>
      <c r="G189" s="86"/>
      <c r="H189" s="87"/>
      <c r="I189" s="86"/>
      <c r="J189" s="87"/>
      <c r="K189" s="86"/>
      <c r="L189" s="87"/>
    </row>
    <row r="190" spans="1:27" ht="12.75" customHeight="1">
      <c r="A190" s="26">
        <v>1</v>
      </c>
      <c r="B190" s="27" t="s">
        <v>86</v>
      </c>
      <c r="C190" s="28">
        <v>0.55000000000000004</v>
      </c>
      <c r="D190" s="30">
        <v>3</v>
      </c>
      <c r="E190" s="29">
        <v>1</v>
      </c>
      <c r="F190" s="29">
        <f>Max!$B$3*C190</f>
        <v>46.750000000000007</v>
      </c>
      <c r="G190" s="86"/>
      <c r="H190" s="87"/>
      <c r="I190" s="86">
        <f>D190*E190</f>
        <v>3</v>
      </c>
      <c r="J190" s="87">
        <f>F190*I190</f>
        <v>140.25000000000003</v>
      </c>
      <c r="K190" s="86"/>
      <c r="L190" s="87"/>
      <c r="R190" s="176">
        <f t="shared" ref="R190:R194" si="156">IF(ISNUMBER(SEARCH("bench",$B190)),IF($C190&gt;=0.5,IF($C190&lt;0.6,$D190*$E190," ")," ")," ")</f>
        <v>3</v>
      </c>
      <c r="S190" s="176" t="str">
        <f t="shared" ref="S190:S194" si="157">IF(ISNUMBER(SEARCH("bench",$B190)),IF($C190&gt;=0.6,IF($C190&lt;0.7,$D190*$E190," ")," ")," ")</f>
        <v xml:space="preserve"> </v>
      </c>
      <c r="T190" s="176" t="str">
        <f t="shared" ref="T190:T194" si="158">IF(ISNUMBER(SEARCH("bench",$B190)),IF($C190&gt;=0.7,IF($C190&lt;0.8,$D190*$E190," ")," ")," ")</f>
        <v xml:space="preserve"> </v>
      </c>
      <c r="U190" s="176" t="str">
        <f t="shared" ref="U190:U194" si="159">IF(ISNUMBER(SEARCH("bench",$B190)),IF($C190&gt;=0.8,IF($C190&lt;0.9,$D190*$E190," ")," ")," ")</f>
        <v xml:space="preserve"> </v>
      </c>
      <c r="V190" s="176" t="str">
        <f t="shared" ref="V190:V194" si="160">IF(ISNUMBER(SEARCH("bench",$B190)),IF($C190&gt;=0.9,$D190*$E190," ")," ")</f>
        <v xml:space="preserve"> </v>
      </c>
    </row>
    <row r="191" spans="1:27" ht="12.75" customHeight="1">
      <c r="A191" s="26"/>
      <c r="B191" s="174" t="s">
        <v>86</v>
      </c>
      <c r="C191" s="28">
        <v>0.65</v>
      </c>
      <c r="D191" s="30">
        <v>3</v>
      </c>
      <c r="E191" s="29">
        <v>1</v>
      </c>
      <c r="F191" s="29">
        <f>Max!$B$3*C191</f>
        <v>55.25</v>
      </c>
      <c r="G191" s="86"/>
      <c r="H191" s="87"/>
      <c r="I191" s="86">
        <f>D191*E191</f>
        <v>3</v>
      </c>
      <c r="J191" s="87">
        <f>F191*I191</f>
        <v>165.75</v>
      </c>
      <c r="K191" s="86"/>
      <c r="L191" s="87"/>
      <c r="R191" s="176" t="str">
        <f t="shared" si="156"/>
        <v xml:space="preserve"> </v>
      </c>
      <c r="S191" s="176">
        <f t="shared" si="157"/>
        <v>3</v>
      </c>
      <c r="T191" s="176" t="str">
        <f t="shared" si="158"/>
        <v xml:space="preserve"> </v>
      </c>
      <c r="U191" s="176" t="str">
        <f t="shared" si="159"/>
        <v xml:space="preserve"> </v>
      </c>
      <c r="V191" s="176" t="str">
        <f t="shared" si="160"/>
        <v xml:space="preserve"> </v>
      </c>
    </row>
    <row r="192" spans="1:27" ht="12.75" customHeight="1">
      <c r="A192" s="26"/>
      <c r="B192" s="174" t="s">
        <v>86</v>
      </c>
      <c r="C192" s="28">
        <v>0.75</v>
      </c>
      <c r="D192" s="30">
        <v>3</v>
      </c>
      <c r="E192" s="29">
        <v>1</v>
      </c>
      <c r="F192" s="29">
        <f>Max!$B$3*C192</f>
        <v>63.75</v>
      </c>
      <c r="G192" s="86"/>
      <c r="H192" s="87"/>
      <c r="I192" s="86">
        <f>D192*E192</f>
        <v>3</v>
      </c>
      <c r="J192" s="87">
        <f>F192*I192</f>
        <v>191.25</v>
      </c>
      <c r="K192" s="86"/>
      <c r="L192" s="87"/>
      <c r="R192" s="176" t="str">
        <f t="shared" si="156"/>
        <v xml:space="preserve"> </v>
      </c>
      <c r="S192" s="176" t="str">
        <f t="shared" si="157"/>
        <v xml:space="preserve"> </v>
      </c>
      <c r="T192" s="176">
        <f t="shared" si="158"/>
        <v>3</v>
      </c>
      <c r="U192" s="176" t="str">
        <f t="shared" si="159"/>
        <v xml:space="preserve"> </v>
      </c>
      <c r="V192" s="176" t="str">
        <f t="shared" si="160"/>
        <v xml:space="preserve"> </v>
      </c>
    </row>
    <row r="193" spans="1:27" ht="12.75" customHeight="1">
      <c r="A193" s="26"/>
      <c r="B193" s="174" t="s">
        <v>86</v>
      </c>
      <c r="C193" s="28">
        <v>0.85</v>
      </c>
      <c r="D193" s="30">
        <v>3</v>
      </c>
      <c r="E193" s="29">
        <v>2</v>
      </c>
      <c r="F193" s="29">
        <f>Max!$B$3*C193</f>
        <v>72.25</v>
      </c>
      <c r="G193" s="86"/>
      <c r="H193" s="87"/>
      <c r="I193" s="86">
        <f>D193*E193</f>
        <v>6</v>
      </c>
      <c r="J193" s="87">
        <f>F193*I193</f>
        <v>433.5</v>
      </c>
      <c r="K193" s="86"/>
      <c r="L193" s="87"/>
      <c r="R193" s="176" t="str">
        <f t="shared" si="156"/>
        <v xml:space="preserve"> </v>
      </c>
      <c r="S193" s="176" t="str">
        <f t="shared" si="157"/>
        <v xml:space="preserve"> </v>
      </c>
      <c r="T193" s="176" t="str">
        <f t="shared" si="158"/>
        <v xml:space="preserve"> </v>
      </c>
      <c r="U193" s="176">
        <f t="shared" si="159"/>
        <v>6</v>
      </c>
      <c r="V193" s="176" t="str">
        <f t="shared" si="160"/>
        <v xml:space="preserve"> </v>
      </c>
    </row>
    <row r="194" spans="1:27" ht="12.75" customHeight="1">
      <c r="A194" s="26"/>
      <c r="B194" s="174" t="s">
        <v>86</v>
      </c>
      <c r="C194" s="28">
        <v>0.9</v>
      </c>
      <c r="D194" s="30">
        <v>2</v>
      </c>
      <c r="E194" s="29">
        <v>3</v>
      </c>
      <c r="F194" s="29">
        <f>Max!$B$3*C194</f>
        <v>76.5</v>
      </c>
      <c r="G194" s="86"/>
      <c r="H194" s="87"/>
      <c r="I194" s="86">
        <f>D194*E194</f>
        <v>6</v>
      </c>
      <c r="J194" s="87">
        <f>F194*I194</f>
        <v>459</v>
      </c>
      <c r="K194" s="86"/>
      <c r="L194" s="87"/>
      <c r="R194" s="176" t="str">
        <f t="shared" si="156"/>
        <v xml:space="preserve"> </v>
      </c>
      <c r="S194" s="176" t="str">
        <f t="shared" si="157"/>
        <v xml:space="preserve"> </v>
      </c>
      <c r="T194" s="176" t="str">
        <f t="shared" si="158"/>
        <v xml:space="preserve"> </v>
      </c>
      <c r="U194" s="176" t="str">
        <f t="shared" si="159"/>
        <v xml:space="preserve"> </v>
      </c>
      <c r="V194" s="176">
        <f t="shared" si="160"/>
        <v>6</v>
      </c>
    </row>
    <row r="195" spans="1:27" ht="12.75" customHeight="1">
      <c r="A195" s="31">
        <v>2</v>
      </c>
      <c r="B195" s="32" t="s">
        <v>2</v>
      </c>
      <c r="C195" s="33">
        <v>0.5</v>
      </c>
      <c r="D195" s="34">
        <v>5</v>
      </c>
      <c r="E195" s="35">
        <v>1</v>
      </c>
      <c r="F195" s="35">
        <f>Max!$B$2*C195</f>
        <v>100</v>
      </c>
      <c r="G195" s="86">
        <f t="shared" ref="G195:G200" si="161">D195*E195</f>
        <v>5</v>
      </c>
      <c r="H195" s="87">
        <f t="shared" ref="H195:H200" si="162">F195*G195</f>
        <v>500</v>
      </c>
      <c r="I195" s="86"/>
      <c r="J195" s="87"/>
      <c r="K195" s="86"/>
      <c r="L195" s="87"/>
      <c r="M195" s="175">
        <f>IF(ISNUMBER(SEARCH("squat",$B195)),IF($C195&gt;=0.5,IF($C195&lt;0.6,$D195*$E195," ")," ")," ")</f>
        <v>5</v>
      </c>
      <c r="N195" s="175" t="str">
        <f>IF(ISNUMBER(SEARCH("squat",$B195)),IF($C195&gt;=0.6,IF($C195&lt;0.7,$D195*$E195," ")," ")," ")</f>
        <v xml:space="preserve"> </v>
      </c>
      <c r="O195" s="175" t="str">
        <f>IF(ISNUMBER(SEARCH("squat",$B195)),IF($C195&gt;=0.7,IF($C195&lt;0.8,$D195*$E195," ")," ")," ")</f>
        <v xml:space="preserve"> </v>
      </c>
      <c r="P195" s="175" t="str">
        <f>IF(ISNUMBER(SEARCH("squat",$B195)),IF($C195&gt;=0.8,IF($C195&lt;0.9,$D195*$E195," ")," ")," ")</f>
        <v xml:space="preserve"> </v>
      </c>
      <c r="Q195" s="175" t="str">
        <f>IF(ISNUMBER(SEARCH("squat",$B195)),IF($C195&gt;=0.9,$D195*$E195," ")," ")</f>
        <v xml:space="preserve"> </v>
      </c>
    </row>
    <row r="196" spans="1:27" ht="12.75" customHeight="1">
      <c r="A196" s="31"/>
      <c r="B196" s="173" t="s">
        <v>2</v>
      </c>
      <c r="C196" s="33">
        <v>0.6</v>
      </c>
      <c r="D196" s="34">
        <v>4</v>
      </c>
      <c r="E196" s="35">
        <v>1</v>
      </c>
      <c r="F196" s="35">
        <f>Max!$B$2*C196</f>
        <v>120</v>
      </c>
      <c r="G196" s="86">
        <f t="shared" si="161"/>
        <v>4</v>
      </c>
      <c r="H196" s="87">
        <f t="shared" si="162"/>
        <v>480</v>
      </c>
      <c r="I196" s="86"/>
      <c r="J196" s="87"/>
      <c r="K196" s="86"/>
      <c r="L196" s="87"/>
      <c r="M196" s="175" t="str">
        <f t="shared" ref="M196:M200" si="163">IF(ISNUMBER(SEARCH("squat",$B196)),IF($C196&gt;=0.5,IF($C196&lt;0.6,$D196*$E196," ")," ")," ")</f>
        <v xml:space="preserve"> </v>
      </c>
      <c r="N196" s="175">
        <f t="shared" ref="N196:N200" si="164">IF(ISNUMBER(SEARCH("squat",$B196)),IF($C196&gt;=0.6,IF($C196&lt;0.7,$D196*$E196," ")," ")," ")</f>
        <v>4</v>
      </c>
      <c r="O196" s="175" t="str">
        <f t="shared" ref="O196:O200" si="165">IF(ISNUMBER(SEARCH("squat",$B196)),IF($C196&gt;=0.7,IF($C196&lt;0.8,$D196*$E196," ")," ")," ")</f>
        <v xml:space="preserve"> </v>
      </c>
      <c r="P196" s="175" t="str">
        <f t="shared" ref="P196:P200" si="166">IF(ISNUMBER(SEARCH("squat",$B196)),IF($C196&gt;=0.8,IF($C196&lt;0.9,$D196*$E196," ")," ")," ")</f>
        <v xml:space="preserve"> </v>
      </c>
      <c r="Q196" s="175" t="str">
        <f t="shared" ref="Q196:Q200" si="167">IF(ISNUMBER(SEARCH("squat",$B196)),IF($C196&gt;=0.9,$D196*$E196," ")," ")</f>
        <v xml:space="preserve"> </v>
      </c>
    </row>
    <row r="197" spans="1:27" ht="12.75" customHeight="1">
      <c r="A197" s="31"/>
      <c r="B197" s="173" t="s">
        <v>2</v>
      </c>
      <c r="C197" s="33">
        <v>0.7</v>
      </c>
      <c r="D197" s="34">
        <v>3</v>
      </c>
      <c r="E197" s="35">
        <v>1</v>
      </c>
      <c r="F197" s="35">
        <f>Max!$B$2*C197</f>
        <v>140</v>
      </c>
      <c r="G197" s="86">
        <f t="shared" si="161"/>
        <v>3</v>
      </c>
      <c r="H197" s="87">
        <f t="shared" si="162"/>
        <v>420</v>
      </c>
      <c r="I197" s="86"/>
      <c r="J197" s="87"/>
      <c r="K197" s="86"/>
      <c r="L197" s="87"/>
      <c r="M197" s="175" t="str">
        <f t="shared" si="163"/>
        <v xml:space="preserve"> </v>
      </c>
      <c r="N197" s="175" t="str">
        <f t="shared" si="164"/>
        <v xml:space="preserve"> </v>
      </c>
      <c r="O197" s="175">
        <f t="shared" si="165"/>
        <v>3</v>
      </c>
      <c r="P197" s="175" t="str">
        <f t="shared" si="166"/>
        <v xml:space="preserve"> </v>
      </c>
      <c r="Q197" s="175" t="str">
        <f t="shared" si="167"/>
        <v xml:space="preserve"> </v>
      </c>
    </row>
    <row r="198" spans="1:27" ht="12.75" customHeight="1">
      <c r="A198" s="31"/>
      <c r="B198" s="173" t="s">
        <v>2</v>
      </c>
      <c r="C198" s="33">
        <v>0.8</v>
      </c>
      <c r="D198" s="34">
        <v>3</v>
      </c>
      <c r="E198" s="35">
        <v>2</v>
      </c>
      <c r="F198" s="35">
        <f>Max!$B$2*C198</f>
        <v>160</v>
      </c>
      <c r="G198" s="86">
        <f t="shared" si="161"/>
        <v>6</v>
      </c>
      <c r="H198" s="87">
        <f t="shared" si="162"/>
        <v>960</v>
      </c>
      <c r="I198" s="86"/>
      <c r="J198" s="87"/>
      <c r="K198" s="86"/>
      <c r="L198" s="87"/>
      <c r="M198" s="175" t="str">
        <f t="shared" si="163"/>
        <v xml:space="preserve"> </v>
      </c>
      <c r="N198" s="175" t="str">
        <f t="shared" si="164"/>
        <v xml:space="preserve"> </v>
      </c>
      <c r="O198" s="175" t="str">
        <f t="shared" si="165"/>
        <v xml:space="preserve"> </v>
      </c>
      <c r="P198" s="175">
        <f t="shared" si="166"/>
        <v>6</v>
      </c>
      <c r="Q198" s="175" t="str">
        <f t="shared" si="167"/>
        <v xml:space="preserve"> </v>
      </c>
    </row>
    <row r="199" spans="1:27" ht="12.75" customHeight="1">
      <c r="A199" s="31"/>
      <c r="B199" s="173" t="s">
        <v>2</v>
      </c>
      <c r="C199" s="33">
        <v>0.85</v>
      </c>
      <c r="D199" s="34">
        <v>2</v>
      </c>
      <c r="E199" s="35">
        <v>2</v>
      </c>
      <c r="F199" s="35">
        <f>Max!$B$2*C199</f>
        <v>170</v>
      </c>
      <c r="G199" s="86">
        <f t="shared" si="161"/>
        <v>4</v>
      </c>
      <c r="H199" s="87">
        <f t="shared" si="162"/>
        <v>680</v>
      </c>
      <c r="I199" s="86"/>
      <c r="J199" s="87"/>
      <c r="K199" s="86"/>
      <c r="L199" s="87"/>
      <c r="M199" s="175" t="str">
        <f t="shared" si="163"/>
        <v xml:space="preserve"> </v>
      </c>
      <c r="N199" s="175" t="str">
        <f t="shared" si="164"/>
        <v xml:space="preserve"> </v>
      </c>
      <c r="O199" s="175" t="str">
        <f t="shared" si="165"/>
        <v xml:space="preserve"> </v>
      </c>
      <c r="P199" s="175">
        <f t="shared" si="166"/>
        <v>4</v>
      </c>
      <c r="Q199" s="175" t="str">
        <f t="shared" si="167"/>
        <v xml:space="preserve"> </v>
      </c>
    </row>
    <row r="200" spans="1:27" ht="12.75" customHeight="1">
      <c r="A200" s="31"/>
      <c r="B200" s="173" t="s">
        <v>2</v>
      </c>
      <c r="C200" s="33">
        <v>0.8</v>
      </c>
      <c r="D200" s="34">
        <v>3</v>
      </c>
      <c r="E200" s="35">
        <v>2</v>
      </c>
      <c r="F200" s="35">
        <f>Max!$B$2*C200</f>
        <v>160</v>
      </c>
      <c r="G200" s="86">
        <f t="shared" si="161"/>
        <v>6</v>
      </c>
      <c r="H200" s="87">
        <f t="shared" si="162"/>
        <v>960</v>
      </c>
      <c r="I200" s="86"/>
      <c r="J200" s="87"/>
      <c r="K200" s="86"/>
      <c r="L200" s="87"/>
      <c r="M200" s="175" t="str">
        <f t="shared" si="163"/>
        <v xml:space="preserve"> </v>
      </c>
      <c r="N200" s="175" t="str">
        <f t="shared" si="164"/>
        <v xml:space="preserve"> </v>
      </c>
      <c r="O200" s="175" t="str">
        <f t="shared" si="165"/>
        <v xml:space="preserve"> </v>
      </c>
      <c r="P200" s="175">
        <f t="shared" si="166"/>
        <v>6</v>
      </c>
      <c r="Q200" s="175" t="str">
        <f t="shared" si="167"/>
        <v xml:space="preserve"> </v>
      </c>
    </row>
    <row r="201" spans="1:27" ht="12.75" customHeight="1">
      <c r="A201" s="26">
        <v>3</v>
      </c>
      <c r="B201" s="27" t="s">
        <v>116</v>
      </c>
      <c r="C201" s="28">
        <v>0.5</v>
      </c>
      <c r="D201" s="30">
        <v>4</v>
      </c>
      <c r="E201" s="29">
        <v>1</v>
      </c>
      <c r="F201" s="29">
        <f>Max!$B$3*C201</f>
        <v>42.5</v>
      </c>
      <c r="G201" s="86"/>
      <c r="H201" s="87"/>
      <c r="I201" s="86">
        <f>D201*E201</f>
        <v>4</v>
      </c>
      <c r="J201" s="87">
        <f>F201*I201</f>
        <v>170</v>
      </c>
      <c r="K201" s="86"/>
      <c r="L201" s="87"/>
      <c r="R201" s="176">
        <f t="shared" ref="R201:R203" si="168">IF(ISNUMBER(SEARCH("bench",$B201)),IF($C201&gt;=0.5,IF($C201&lt;0.6,$D201*$E201," ")," ")," ")</f>
        <v>4</v>
      </c>
      <c r="S201" s="176" t="str">
        <f t="shared" ref="S201:S203" si="169">IF(ISNUMBER(SEARCH("bench",$B201)),IF($C201&gt;=0.6,IF($C201&lt;0.7,$D201*$E201," ")," ")," ")</f>
        <v xml:space="preserve"> </v>
      </c>
      <c r="T201" s="176" t="str">
        <f t="shared" ref="T201:T203" si="170">IF(ISNUMBER(SEARCH("bench",$B201)),IF($C201&gt;=0.7,IF($C201&lt;0.8,$D201*$E201," ")," ")," ")</f>
        <v xml:space="preserve"> </v>
      </c>
      <c r="U201" s="176" t="str">
        <f t="shared" ref="U201:U203" si="171">IF(ISNUMBER(SEARCH("bench",$B201)),IF($C201&gt;=0.8,IF($C201&lt;0.9,$D201*$E201," ")," ")," ")</f>
        <v xml:space="preserve"> </v>
      </c>
      <c r="V201" s="176" t="str">
        <f t="shared" ref="V201:V203" si="172">IF(ISNUMBER(SEARCH("bench",$B201)),IF($C201&gt;=0.9,$D201*$E201," ")," ")</f>
        <v xml:space="preserve"> </v>
      </c>
    </row>
    <row r="202" spans="1:27" ht="12.75" customHeight="1">
      <c r="A202" s="26"/>
      <c r="B202" s="174" t="s">
        <v>116</v>
      </c>
      <c r="C202" s="28">
        <v>0.6</v>
      </c>
      <c r="D202" s="30">
        <v>4</v>
      </c>
      <c r="E202" s="29">
        <v>1</v>
      </c>
      <c r="F202" s="29">
        <f>Max!$B$3*C202</f>
        <v>51</v>
      </c>
      <c r="G202" s="86"/>
      <c r="H202" s="87"/>
      <c r="I202" s="86">
        <f>D202*E202</f>
        <v>4</v>
      </c>
      <c r="J202" s="87">
        <f>F202*I202</f>
        <v>204</v>
      </c>
      <c r="K202" s="86"/>
      <c r="L202" s="87"/>
      <c r="R202" s="176" t="str">
        <f t="shared" si="168"/>
        <v xml:space="preserve"> </v>
      </c>
      <c r="S202" s="176">
        <f t="shared" si="169"/>
        <v>4</v>
      </c>
      <c r="T202" s="176" t="str">
        <f t="shared" si="170"/>
        <v xml:space="preserve"> </v>
      </c>
      <c r="U202" s="176" t="str">
        <f t="shared" si="171"/>
        <v xml:space="preserve"> </v>
      </c>
      <c r="V202" s="176" t="str">
        <f t="shared" si="172"/>
        <v xml:space="preserve"> </v>
      </c>
    </row>
    <row r="203" spans="1:27" ht="12.75" customHeight="1">
      <c r="A203" s="26"/>
      <c r="B203" s="174" t="s">
        <v>116</v>
      </c>
      <c r="C203" s="28">
        <v>0.7</v>
      </c>
      <c r="D203" s="30">
        <v>4</v>
      </c>
      <c r="E203" s="29">
        <v>5</v>
      </c>
      <c r="F203" s="29">
        <f>Max!$B$3*C203</f>
        <v>59.499999999999993</v>
      </c>
      <c r="G203" s="86"/>
      <c r="H203" s="87"/>
      <c r="I203" s="86">
        <f>D203*E203</f>
        <v>20</v>
      </c>
      <c r="J203" s="87">
        <f>F203*I203</f>
        <v>1189.9999999999998</v>
      </c>
      <c r="K203" s="86"/>
      <c r="L203" s="87"/>
      <c r="R203" s="176" t="str">
        <f t="shared" si="168"/>
        <v xml:space="preserve"> </v>
      </c>
      <c r="S203" s="176" t="str">
        <f t="shared" si="169"/>
        <v xml:space="preserve"> </v>
      </c>
      <c r="T203" s="176">
        <f t="shared" si="170"/>
        <v>20</v>
      </c>
      <c r="U203" s="176" t="str">
        <f t="shared" si="171"/>
        <v xml:space="preserve"> </v>
      </c>
      <c r="V203" s="176" t="str">
        <f t="shared" si="172"/>
        <v xml:space="preserve"> </v>
      </c>
    </row>
    <row r="204" spans="1:27" ht="12.75" customHeight="1">
      <c r="A204" s="40">
        <v>4</v>
      </c>
      <c r="B204" s="41" t="s">
        <v>87</v>
      </c>
      <c r="C204" s="42"/>
      <c r="D204" s="55">
        <v>6</v>
      </c>
      <c r="E204" s="43">
        <v>4</v>
      </c>
      <c r="F204" s="43"/>
      <c r="G204" s="86"/>
      <c r="H204" s="87"/>
      <c r="I204" s="86"/>
      <c r="J204" s="87"/>
      <c r="K204" s="86"/>
      <c r="L204" s="87"/>
    </row>
    <row r="205" spans="1:27" ht="12.75" customHeight="1">
      <c r="A205" s="40">
        <v>5</v>
      </c>
      <c r="B205" s="41" t="s">
        <v>23</v>
      </c>
      <c r="C205" s="42"/>
      <c r="D205" s="55">
        <v>10</v>
      </c>
      <c r="E205" s="43">
        <v>3</v>
      </c>
      <c r="F205" s="43"/>
      <c r="G205" s="86"/>
      <c r="H205" s="87"/>
      <c r="I205" s="86"/>
      <c r="J205" s="87"/>
      <c r="K205" s="86"/>
      <c r="L205" s="87"/>
    </row>
    <row r="206" spans="1:27" ht="12.75" customHeight="1">
      <c r="C206" s="24"/>
      <c r="D206" s="17"/>
      <c r="E206" s="17"/>
      <c r="F206" s="17"/>
      <c r="G206" s="86"/>
      <c r="H206" s="87"/>
      <c r="I206" s="86"/>
      <c r="J206" s="87"/>
      <c r="K206" s="86"/>
      <c r="L206" s="87"/>
    </row>
    <row r="207" spans="1:27" ht="12.75" customHeight="1">
      <c r="A207" s="11" t="s">
        <v>17</v>
      </c>
      <c r="C207" s="25" t="s">
        <v>12</v>
      </c>
      <c r="D207" s="16" t="s">
        <v>13</v>
      </c>
      <c r="E207" s="16" t="s">
        <v>14</v>
      </c>
      <c r="F207" s="16" t="s">
        <v>15</v>
      </c>
      <c r="G207" s="86"/>
      <c r="H207" s="87"/>
      <c r="I207" s="86"/>
      <c r="J207" s="87"/>
      <c r="K207" s="86"/>
      <c r="L207" s="87"/>
    </row>
    <row r="208" spans="1:27" ht="12.75" customHeight="1">
      <c r="A208" s="44">
        <v>1</v>
      </c>
      <c r="B208" s="45" t="s">
        <v>117</v>
      </c>
      <c r="C208" s="46">
        <v>0.5</v>
      </c>
      <c r="D208" s="52">
        <v>3</v>
      </c>
      <c r="E208" s="47">
        <v>1</v>
      </c>
      <c r="F208" s="47">
        <f>Max!$B$4*C208</f>
        <v>80</v>
      </c>
      <c r="G208" s="86"/>
      <c r="H208" s="87"/>
      <c r="I208" s="86"/>
      <c r="J208" s="87"/>
      <c r="K208" s="86">
        <f>D208*E208</f>
        <v>3</v>
      </c>
      <c r="L208" s="87">
        <f>F208*K208</f>
        <v>240</v>
      </c>
      <c r="W208" s="177">
        <f>IF(ISNUMBER(SEARCH("deadlift",$B208)),IF($C208&gt;=0.5,IF($C208&lt;0.6,$D208*$E208," ")," ")," ")</f>
        <v>3</v>
      </c>
      <c r="X208" s="177" t="str">
        <f>IF(ISNUMBER(SEARCH("deadlift",$B208)),IF($C208&gt;=0.6,IF($C208&lt;0.7,$D208*$E208," ")," ")," ")</f>
        <v xml:space="preserve"> </v>
      </c>
      <c r="Y208" s="177" t="str">
        <f>IF(ISNUMBER(SEARCH("deadlift",$B208)),IF($C208&gt;=0.7,IF($C208&lt;0.8,$D208*$E208," ")," ")," ")</f>
        <v xml:space="preserve"> </v>
      </c>
      <c r="Z208" s="177" t="str">
        <f>IF(ISNUMBER(SEARCH("deadlift",$B208)),IF($C208&gt;=0.8,IF($C208&lt;0.9,$D208*$E208," ")," ")," ")</f>
        <v xml:space="preserve"> </v>
      </c>
      <c r="AA208" s="177" t="str">
        <f>IF(ISNUMBER(SEARCH("deadlift",$B208)),IF($C208&gt;=0.9,$D208*$E208," ")," ")</f>
        <v xml:space="preserve"> </v>
      </c>
    </row>
    <row r="209" spans="1:27" ht="12.75" customHeight="1">
      <c r="A209" s="44"/>
      <c r="B209" s="179" t="s">
        <v>117</v>
      </c>
      <c r="C209" s="46">
        <v>0.6</v>
      </c>
      <c r="D209" s="52">
        <v>3</v>
      </c>
      <c r="E209" s="47">
        <v>1</v>
      </c>
      <c r="F209" s="47">
        <f>Max!$B$4*C209</f>
        <v>96</v>
      </c>
      <c r="G209" s="86"/>
      <c r="H209" s="87"/>
      <c r="I209" s="86"/>
      <c r="J209" s="87"/>
      <c r="K209" s="86">
        <f>D209*E209</f>
        <v>3</v>
      </c>
      <c r="L209" s="87">
        <f>F209*K209</f>
        <v>288</v>
      </c>
      <c r="W209" s="177" t="str">
        <f t="shared" ref="W209:W211" si="173">IF(ISNUMBER(SEARCH("deadlift",$B209)),IF($C209&gt;=0.5,IF($C209&lt;0.6,$D209*$E209," ")," ")," ")</f>
        <v xml:space="preserve"> </v>
      </c>
      <c r="X209" s="177">
        <f t="shared" ref="X209:X211" si="174">IF(ISNUMBER(SEARCH("deadlift",$B209)),IF($C209&gt;=0.6,IF($C209&lt;0.7,$D209*$E209," ")," ")," ")</f>
        <v>3</v>
      </c>
      <c r="Y209" s="177" t="str">
        <f t="shared" ref="Y209:Y211" si="175">IF(ISNUMBER(SEARCH("deadlift",$B209)),IF($C209&gt;=0.7,IF($C209&lt;0.8,$D209*$E209," ")," ")," ")</f>
        <v xml:space="preserve"> </v>
      </c>
      <c r="Z209" s="177" t="str">
        <f t="shared" ref="Z209:Z211" si="176">IF(ISNUMBER(SEARCH("deadlift",$B209)),IF($C209&gt;=0.8,IF($C209&lt;0.9,$D209*$E209," ")," ")," ")</f>
        <v xml:space="preserve"> </v>
      </c>
      <c r="AA209" s="177" t="str">
        <f t="shared" ref="AA209:AA211" si="177">IF(ISNUMBER(SEARCH("deadlift",$B209)),IF($C209&gt;=0.9,$D209*$E209," ")," ")</f>
        <v xml:space="preserve"> </v>
      </c>
    </row>
    <row r="210" spans="1:27" ht="12.75" customHeight="1">
      <c r="A210" s="44"/>
      <c r="B210" s="179" t="s">
        <v>117</v>
      </c>
      <c r="C210" s="46">
        <v>0.7</v>
      </c>
      <c r="D210" s="52">
        <v>3</v>
      </c>
      <c r="E210" s="47">
        <v>1</v>
      </c>
      <c r="F210" s="47">
        <f>Max!$B$4*C210</f>
        <v>112</v>
      </c>
      <c r="G210" s="86"/>
      <c r="H210" s="87"/>
      <c r="I210" s="86"/>
      <c r="J210" s="87"/>
      <c r="K210" s="86">
        <f>D210*E210</f>
        <v>3</v>
      </c>
      <c r="L210" s="87">
        <f>F210*K210</f>
        <v>336</v>
      </c>
      <c r="W210" s="177" t="str">
        <f t="shared" si="173"/>
        <v xml:space="preserve"> </v>
      </c>
      <c r="X210" s="177" t="str">
        <f t="shared" si="174"/>
        <v xml:space="preserve"> </v>
      </c>
      <c r="Y210" s="177">
        <f t="shared" si="175"/>
        <v>3</v>
      </c>
      <c r="Z210" s="177" t="str">
        <f t="shared" si="176"/>
        <v xml:space="preserve"> </v>
      </c>
      <c r="AA210" s="177" t="str">
        <f t="shared" si="177"/>
        <v xml:space="preserve"> </v>
      </c>
    </row>
    <row r="211" spans="1:27" ht="12.75" customHeight="1">
      <c r="A211" s="44"/>
      <c r="B211" s="179" t="s">
        <v>117</v>
      </c>
      <c r="C211" s="46">
        <v>0.8</v>
      </c>
      <c r="D211" s="52">
        <v>2</v>
      </c>
      <c r="E211" s="47">
        <v>4</v>
      </c>
      <c r="F211" s="47">
        <f>Max!$B$4*C211</f>
        <v>128</v>
      </c>
      <c r="G211" s="86"/>
      <c r="H211" s="87"/>
      <c r="I211" s="86"/>
      <c r="J211" s="87"/>
      <c r="K211" s="86">
        <f>D211*E211</f>
        <v>8</v>
      </c>
      <c r="L211" s="87">
        <f>F211*K211</f>
        <v>1024</v>
      </c>
      <c r="W211" s="177" t="str">
        <f t="shared" si="173"/>
        <v xml:space="preserve"> </v>
      </c>
      <c r="X211" s="177" t="str">
        <f t="shared" si="174"/>
        <v xml:space="preserve"> </v>
      </c>
      <c r="Y211" s="177" t="str">
        <f t="shared" si="175"/>
        <v xml:space="preserve"> </v>
      </c>
      <c r="Z211" s="177">
        <f t="shared" si="176"/>
        <v>8</v>
      </c>
      <c r="AA211" s="177" t="str">
        <f t="shared" si="177"/>
        <v xml:space="preserve"> </v>
      </c>
    </row>
    <row r="212" spans="1:27" ht="12.75" customHeight="1">
      <c r="A212" s="26">
        <v>2</v>
      </c>
      <c r="B212" s="27" t="s">
        <v>16</v>
      </c>
      <c r="C212" s="28">
        <v>0.5</v>
      </c>
      <c r="D212" s="30">
        <v>5</v>
      </c>
      <c r="E212" s="29">
        <v>1</v>
      </c>
      <c r="F212" s="29">
        <f>Max!$B$3*C212</f>
        <v>42.5</v>
      </c>
      <c r="G212" s="86"/>
      <c r="H212" s="87"/>
      <c r="I212" s="86">
        <f t="shared" ref="I212:I217" si="178">D212*E212</f>
        <v>5</v>
      </c>
      <c r="J212" s="87">
        <f t="shared" ref="J212:J217" si="179">F212*I212</f>
        <v>212.5</v>
      </c>
      <c r="K212" s="86"/>
      <c r="L212" s="87"/>
      <c r="R212" s="176">
        <f t="shared" ref="R212:R217" si="180">IF(ISNUMBER(SEARCH("bench",$B212)),IF($C212&gt;=0.5,IF($C212&lt;0.6,$D212*$E212," ")," ")," ")</f>
        <v>5</v>
      </c>
      <c r="S212" s="176" t="str">
        <f t="shared" ref="S212:S217" si="181">IF(ISNUMBER(SEARCH("bench",$B212)),IF($C212&gt;=0.6,IF($C212&lt;0.7,$D212*$E212," ")," ")," ")</f>
        <v xml:space="preserve"> </v>
      </c>
      <c r="T212" s="176" t="str">
        <f t="shared" ref="T212:T217" si="182">IF(ISNUMBER(SEARCH("bench",$B212)),IF($C212&gt;=0.7,IF($C212&lt;0.8,$D212*$E212," ")," ")," ")</f>
        <v xml:space="preserve"> </v>
      </c>
      <c r="U212" s="176" t="str">
        <f t="shared" ref="U212:U217" si="183">IF(ISNUMBER(SEARCH("bench",$B212)),IF($C212&gt;=0.8,IF($C212&lt;0.9,$D212*$E212," ")," ")," ")</f>
        <v xml:space="preserve"> </v>
      </c>
      <c r="V212" s="176" t="str">
        <f t="shared" ref="V212:V217" si="184">IF(ISNUMBER(SEARCH("bench",$B212)),IF($C212&gt;=0.9,$D212*$E212," ")," ")</f>
        <v xml:space="preserve"> </v>
      </c>
    </row>
    <row r="213" spans="1:27" ht="12.75" customHeight="1">
      <c r="A213" s="26"/>
      <c r="B213" s="174" t="s">
        <v>16</v>
      </c>
      <c r="C213" s="28">
        <v>0.6</v>
      </c>
      <c r="D213" s="30">
        <v>4</v>
      </c>
      <c r="E213" s="29">
        <v>1</v>
      </c>
      <c r="F213" s="29">
        <f>Max!$B$3*C213</f>
        <v>51</v>
      </c>
      <c r="G213" s="86"/>
      <c r="H213" s="87"/>
      <c r="I213" s="86">
        <f t="shared" si="178"/>
        <v>4</v>
      </c>
      <c r="J213" s="87">
        <f t="shared" si="179"/>
        <v>204</v>
      </c>
      <c r="K213" s="86"/>
      <c r="L213" s="87"/>
      <c r="R213" s="176" t="str">
        <f t="shared" si="180"/>
        <v xml:space="preserve"> </v>
      </c>
      <c r="S213" s="176">
        <f t="shared" si="181"/>
        <v>4</v>
      </c>
      <c r="T213" s="176" t="str">
        <f t="shared" si="182"/>
        <v xml:space="preserve"> </v>
      </c>
      <c r="U213" s="176" t="str">
        <f t="shared" si="183"/>
        <v xml:space="preserve"> </v>
      </c>
      <c r="V213" s="176" t="str">
        <f t="shared" si="184"/>
        <v xml:space="preserve"> </v>
      </c>
    </row>
    <row r="214" spans="1:27" ht="12.75" customHeight="1">
      <c r="A214" s="26"/>
      <c r="B214" s="174" t="s">
        <v>16</v>
      </c>
      <c r="C214" s="28">
        <v>0.7</v>
      </c>
      <c r="D214" s="30">
        <v>3</v>
      </c>
      <c r="E214" s="29">
        <v>1</v>
      </c>
      <c r="F214" s="29">
        <f>Max!$B$3*C214</f>
        <v>59.499999999999993</v>
      </c>
      <c r="G214" s="86"/>
      <c r="H214" s="87"/>
      <c r="I214" s="86">
        <f t="shared" si="178"/>
        <v>3</v>
      </c>
      <c r="J214" s="87">
        <f t="shared" si="179"/>
        <v>178.49999999999997</v>
      </c>
      <c r="K214" s="86"/>
      <c r="L214" s="87"/>
      <c r="R214" s="176" t="str">
        <f t="shared" si="180"/>
        <v xml:space="preserve"> </v>
      </c>
      <c r="S214" s="176" t="str">
        <f t="shared" si="181"/>
        <v xml:space="preserve"> </v>
      </c>
      <c r="T214" s="176">
        <f t="shared" si="182"/>
        <v>3</v>
      </c>
      <c r="U214" s="176" t="str">
        <f t="shared" si="183"/>
        <v xml:space="preserve"> </v>
      </c>
      <c r="V214" s="176" t="str">
        <f t="shared" si="184"/>
        <v xml:space="preserve"> </v>
      </c>
    </row>
    <row r="215" spans="1:27" ht="12.75" customHeight="1">
      <c r="A215" s="26"/>
      <c r="B215" s="174" t="s">
        <v>16</v>
      </c>
      <c r="C215" s="28">
        <v>0.8</v>
      </c>
      <c r="D215" s="30">
        <v>3</v>
      </c>
      <c r="E215" s="29">
        <v>2</v>
      </c>
      <c r="F215" s="29">
        <f>Max!$B$3*C215</f>
        <v>68</v>
      </c>
      <c r="G215" s="86"/>
      <c r="H215" s="87"/>
      <c r="I215" s="86">
        <f t="shared" si="178"/>
        <v>6</v>
      </c>
      <c r="J215" s="87">
        <f t="shared" si="179"/>
        <v>408</v>
      </c>
      <c r="K215" s="86"/>
      <c r="L215" s="87"/>
      <c r="R215" s="176" t="str">
        <f t="shared" si="180"/>
        <v xml:space="preserve"> </v>
      </c>
      <c r="S215" s="176" t="str">
        <f t="shared" si="181"/>
        <v xml:space="preserve"> </v>
      </c>
      <c r="T215" s="176" t="str">
        <f t="shared" si="182"/>
        <v xml:space="preserve"> </v>
      </c>
      <c r="U215" s="176">
        <f t="shared" si="183"/>
        <v>6</v>
      </c>
      <c r="V215" s="176" t="str">
        <f t="shared" si="184"/>
        <v xml:space="preserve"> </v>
      </c>
    </row>
    <row r="216" spans="1:27" ht="12.75" customHeight="1">
      <c r="A216" s="26"/>
      <c r="B216" s="174" t="s">
        <v>16</v>
      </c>
      <c r="C216" s="28">
        <v>0.85</v>
      </c>
      <c r="D216" s="30">
        <v>2</v>
      </c>
      <c r="E216" s="29">
        <v>3</v>
      </c>
      <c r="F216" s="29">
        <f>Max!$B$3*C216</f>
        <v>72.25</v>
      </c>
      <c r="G216" s="86"/>
      <c r="H216" s="87"/>
      <c r="I216" s="86">
        <f t="shared" si="178"/>
        <v>6</v>
      </c>
      <c r="J216" s="87">
        <f t="shared" si="179"/>
        <v>433.5</v>
      </c>
      <c r="K216" s="86"/>
      <c r="L216" s="87"/>
      <c r="R216" s="176" t="str">
        <f t="shared" si="180"/>
        <v xml:space="preserve"> </v>
      </c>
      <c r="S216" s="176" t="str">
        <f t="shared" si="181"/>
        <v xml:space="preserve"> </v>
      </c>
      <c r="T216" s="176" t="str">
        <f t="shared" si="182"/>
        <v xml:space="preserve"> </v>
      </c>
      <c r="U216" s="176">
        <f t="shared" si="183"/>
        <v>6</v>
      </c>
      <c r="V216" s="176" t="str">
        <f t="shared" si="184"/>
        <v xml:space="preserve"> </v>
      </c>
    </row>
    <row r="217" spans="1:27" ht="12" customHeight="1">
      <c r="A217" s="26"/>
      <c r="B217" s="174" t="s">
        <v>16</v>
      </c>
      <c r="C217" s="28">
        <v>0.8</v>
      </c>
      <c r="D217" s="30">
        <v>3</v>
      </c>
      <c r="E217" s="29">
        <v>2</v>
      </c>
      <c r="F217" s="29">
        <f>Max!$B$3*C217</f>
        <v>68</v>
      </c>
      <c r="G217" s="86"/>
      <c r="H217" s="87"/>
      <c r="I217" s="86">
        <f t="shared" si="178"/>
        <v>6</v>
      </c>
      <c r="J217" s="87">
        <f t="shared" si="179"/>
        <v>408</v>
      </c>
      <c r="K217" s="86"/>
      <c r="L217" s="87"/>
      <c r="R217" s="176" t="str">
        <f t="shared" si="180"/>
        <v xml:space="preserve"> </v>
      </c>
      <c r="S217" s="176" t="str">
        <f t="shared" si="181"/>
        <v xml:space="preserve"> </v>
      </c>
      <c r="T217" s="176" t="str">
        <f t="shared" si="182"/>
        <v xml:space="preserve"> </v>
      </c>
      <c r="U217" s="176">
        <f t="shared" si="183"/>
        <v>6</v>
      </c>
      <c r="V217" s="176" t="str">
        <f t="shared" si="184"/>
        <v xml:space="preserve"> </v>
      </c>
    </row>
    <row r="218" spans="1:27" ht="12.75" customHeight="1">
      <c r="A218" s="44">
        <v>3</v>
      </c>
      <c r="B218" s="45" t="s">
        <v>106</v>
      </c>
      <c r="C218" s="46">
        <v>0.65</v>
      </c>
      <c r="D218" s="52">
        <v>3</v>
      </c>
      <c r="E218" s="47">
        <v>1</v>
      </c>
      <c r="F218" s="47">
        <f>Max!$B$4*C218</f>
        <v>104</v>
      </c>
      <c r="G218" s="86"/>
      <c r="H218" s="87"/>
      <c r="I218" s="86"/>
      <c r="J218" s="87"/>
      <c r="K218" s="86">
        <f>D218*E218</f>
        <v>3</v>
      </c>
      <c r="L218" s="87">
        <f>F218*K218</f>
        <v>312</v>
      </c>
      <c r="W218" s="177" t="str">
        <f>IF(ISNUMBER(SEARCH("deadlift",$B218)),IF($C218&gt;=0.5,IF($C218&lt;0.6,$D218*$E218," ")," ")," ")</f>
        <v xml:space="preserve"> </v>
      </c>
      <c r="X218" s="177">
        <f>IF(ISNUMBER(SEARCH("deadlift",$B218)),IF($C218&gt;=0.6,IF($C218&lt;0.7,$D218*$E218," ")," ")," ")</f>
        <v>3</v>
      </c>
      <c r="Y218" s="177" t="str">
        <f>IF(ISNUMBER(SEARCH("deadlift",$B218)),IF($C218&gt;=0.7,IF($C218&lt;0.8,$D218*$E218," ")," ")," ")</f>
        <v xml:space="preserve"> </v>
      </c>
      <c r="Z218" s="177" t="str">
        <f>IF(ISNUMBER(SEARCH("deadlift",$B218)),IF($C218&gt;=0.8,IF($C218&lt;0.9,$D218*$E218," ")," ")," ")</f>
        <v xml:space="preserve"> </v>
      </c>
      <c r="AA218" s="177" t="str">
        <f>IF(ISNUMBER(SEARCH("deadlift",$B218)),IF($C218&gt;=0.9,$D218*$E218," ")," ")</f>
        <v xml:space="preserve"> </v>
      </c>
    </row>
    <row r="219" spans="1:27" ht="12.75" customHeight="1">
      <c r="A219" s="44"/>
      <c r="B219" s="179" t="s">
        <v>106</v>
      </c>
      <c r="C219" s="46">
        <v>0.75</v>
      </c>
      <c r="D219" s="52">
        <v>3</v>
      </c>
      <c r="E219" s="47">
        <v>1</v>
      </c>
      <c r="F219" s="47">
        <f>Max!$B$4*C219</f>
        <v>120</v>
      </c>
      <c r="G219" s="86"/>
      <c r="H219" s="87"/>
      <c r="I219" s="86"/>
      <c r="J219" s="87"/>
      <c r="K219" s="86">
        <f>D219*E219</f>
        <v>3</v>
      </c>
      <c r="L219" s="87">
        <f>F219*K219</f>
        <v>360</v>
      </c>
      <c r="W219" s="177" t="str">
        <f t="shared" ref="W219:W221" si="185">IF(ISNUMBER(SEARCH("deadlift",$B219)),IF($C219&gt;=0.5,IF($C219&lt;0.6,$D219*$E219," ")," ")," ")</f>
        <v xml:space="preserve"> </v>
      </c>
      <c r="X219" s="177" t="str">
        <f t="shared" ref="X219:X221" si="186">IF(ISNUMBER(SEARCH("deadlift",$B219)),IF($C219&gt;=0.6,IF($C219&lt;0.7,$D219*$E219," ")," ")," ")</f>
        <v xml:space="preserve"> </v>
      </c>
      <c r="Y219" s="177">
        <f t="shared" ref="Y219:Y221" si="187">IF(ISNUMBER(SEARCH("deadlift",$B219)),IF($C219&gt;=0.7,IF($C219&lt;0.8,$D219*$E219," ")," ")," ")</f>
        <v>3</v>
      </c>
      <c r="Z219" s="177" t="str">
        <f t="shared" ref="Z219:Z221" si="188">IF(ISNUMBER(SEARCH("deadlift",$B219)),IF($C219&gt;=0.8,IF($C219&lt;0.9,$D219*$E219," ")," ")," ")</f>
        <v xml:space="preserve"> </v>
      </c>
      <c r="AA219" s="177" t="str">
        <f t="shared" ref="AA219:AA221" si="189">IF(ISNUMBER(SEARCH("deadlift",$B219)),IF($C219&gt;=0.9,$D219*$E219," ")," ")</f>
        <v xml:space="preserve"> </v>
      </c>
    </row>
    <row r="220" spans="1:27" ht="12.75" customHeight="1">
      <c r="A220" s="44"/>
      <c r="B220" s="179" t="s">
        <v>106</v>
      </c>
      <c r="C220" s="46">
        <v>0.85</v>
      </c>
      <c r="D220" s="52">
        <v>3</v>
      </c>
      <c r="E220" s="47">
        <v>2</v>
      </c>
      <c r="F220" s="47">
        <f>Max!$B$4*C220</f>
        <v>136</v>
      </c>
      <c r="G220" s="86"/>
      <c r="H220" s="87"/>
      <c r="I220" s="86"/>
      <c r="J220" s="87"/>
      <c r="K220" s="86">
        <f>D220*E220</f>
        <v>6</v>
      </c>
      <c r="L220" s="87">
        <f>F220*K220</f>
        <v>816</v>
      </c>
      <c r="W220" s="177" t="str">
        <f t="shared" si="185"/>
        <v xml:space="preserve"> </v>
      </c>
      <c r="X220" s="177" t="str">
        <f t="shared" si="186"/>
        <v xml:space="preserve"> </v>
      </c>
      <c r="Y220" s="177" t="str">
        <f t="shared" si="187"/>
        <v xml:space="preserve"> </v>
      </c>
      <c r="Z220" s="177">
        <f t="shared" si="188"/>
        <v>6</v>
      </c>
      <c r="AA220" s="177" t="str">
        <f t="shared" si="189"/>
        <v xml:space="preserve"> </v>
      </c>
    </row>
    <row r="221" spans="1:27" ht="12.75" customHeight="1">
      <c r="A221" s="44"/>
      <c r="B221" s="179" t="s">
        <v>106</v>
      </c>
      <c r="C221" s="46">
        <v>0.95</v>
      </c>
      <c r="D221" s="52">
        <v>2</v>
      </c>
      <c r="E221" s="47">
        <v>3</v>
      </c>
      <c r="F221" s="47">
        <f>Max!$B$4*C221</f>
        <v>152</v>
      </c>
      <c r="G221" s="86"/>
      <c r="H221" s="87"/>
      <c r="I221" s="86"/>
      <c r="J221" s="87"/>
      <c r="K221" s="86">
        <f>D221*E221</f>
        <v>6</v>
      </c>
      <c r="L221" s="87">
        <f>F221*K221</f>
        <v>912</v>
      </c>
      <c r="W221" s="177" t="str">
        <f t="shared" si="185"/>
        <v xml:space="preserve"> </v>
      </c>
      <c r="X221" s="177" t="str">
        <f t="shared" si="186"/>
        <v xml:space="preserve"> </v>
      </c>
      <c r="Y221" s="177" t="str">
        <f t="shared" si="187"/>
        <v xml:space="preserve"> </v>
      </c>
      <c r="Z221" s="177" t="str">
        <f t="shared" si="188"/>
        <v xml:space="preserve"> </v>
      </c>
      <c r="AA221" s="177">
        <f t="shared" si="189"/>
        <v>6</v>
      </c>
    </row>
    <row r="222" spans="1:27" ht="12.75" customHeight="1">
      <c r="A222" s="51">
        <v>4</v>
      </c>
      <c r="B222" s="54" t="s">
        <v>89</v>
      </c>
      <c r="C222" s="37"/>
      <c r="D222" s="39">
        <v>6</v>
      </c>
      <c r="E222" s="39">
        <v>5</v>
      </c>
      <c r="F222" s="39"/>
      <c r="G222" s="86"/>
      <c r="H222" s="87"/>
      <c r="I222" s="86"/>
      <c r="J222" s="87"/>
      <c r="K222" s="86"/>
      <c r="L222" s="87"/>
    </row>
    <row r="223" spans="1:27" ht="12.75" customHeight="1">
      <c r="A223" s="51">
        <v>5</v>
      </c>
      <c r="B223" s="54" t="s">
        <v>80</v>
      </c>
      <c r="C223" s="37"/>
      <c r="D223" s="38">
        <v>5</v>
      </c>
      <c r="E223" s="39">
        <v>5</v>
      </c>
      <c r="F223" s="39"/>
      <c r="G223" s="86"/>
      <c r="H223" s="87"/>
      <c r="I223" s="86"/>
      <c r="J223" s="87"/>
      <c r="K223" s="86"/>
      <c r="L223" s="87"/>
    </row>
    <row r="224" spans="1:27" ht="12.75" customHeight="1">
      <c r="C224" s="24"/>
      <c r="D224" s="17"/>
      <c r="E224" s="17"/>
      <c r="F224" s="17"/>
      <c r="G224" s="86"/>
      <c r="H224" s="87"/>
      <c r="I224" s="86"/>
      <c r="J224" s="87"/>
      <c r="K224" s="86"/>
      <c r="L224" s="87"/>
    </row>
    <row r="225" spans="1:22" ht="12.75" customHeight="1">
      <c r="A225" s="11" t="s">
        <v>18</v>
      </c>
      <c r="C225" s="25" t="s">
        <v>12</v>
      </c>
      <c r="D225" s="16" t="s">
        <v>13</v>
      </c>
      <c r="E225" s="16" t="s">
        <v>14</v>
      </c>
      <c r="F225" s="16" t="s">
        <v>15</v>
      </c>
      <c r="G225" s="86"/>
      <c r="H225" s="87"/>
      <c r="I225" s="86"/>
      <c r="J225" s="87"/>
      <c r="K225" s="86"/>
      <c r="L225" s="87"/>
    </row>
    <row r="226" spans="1:22" ht="12.75" customHeight="1">
      <c r="A226" s="26">
        <v>1</v>
      </c>
      <c r="B226" s="27" t="s">
        <v>93</v>
      </c>
      <c r="C226" s="28">
        <v>0.5</v>
      </c>
      <c r="D226" s="30">
        <v>3</v>
      </c>
      <c r="E226" s="29">
        <v>1</v>
      </c>
      <c r="F226" s="29">
        <f>Max!$B$3*C226</f>
        <v>42.5</v>
      </c>
      <c r="G226" s="86"/>
      <c r="H226" s="87"/>
      <c r="I226" s="86">
        <f>D226*E226</f>
        <v>3</v>
      </c>
      <c r="J226" s="87">
        <f>F226*I226</f>
        <v>127.5</v>
      </c>
      <c r="K226" s="86"/>
      <c r="L226" s="87"/>
      <c r="R226" s="176">
        <f t="shared" ref="R226:R229" si="190">IF(ISNUMBER(SEARCH("bench",$B226)),IF($C226&gt;=0.5,IF($C226&lt;0.6,$D226*$E226," ")," ")," ")</f>
        <v>3</v>
      </c>
      <c r="S226" s="176" t="str">
        <f t="shared" ref="S226:S229" si="191">IF(ISNUMBER(SEARCH("bench",$B226)),IF($C226&gt;=0.6,IF($C226&lt;0.7,$D226*$E226," ")," ")," ")</f>
        <v xml:space="preserve"> </v>
      </c>
      <c r="T226" s="176" t="str">
        <f t="shared" ref="T226:T229" si="192">IF(ISNUMBER(SEARCH("bench",$B226)),IF($C226&gt;=0.7,IF($C226&lt;0.8,$D226*$E226," ")," ")," ")</f>
        <v xml:space="preserve"> </v>
      </c>
      <c r="U226" s="176" t="str">
        <f t="shared" ref="U226:U229" si="193">IF(ISNUMBER(SEARCH("bench",$B226)),IF($C226&gt;=0.8,IF($C226&lt;0.9,$D226*$E226," ")," ")," ")</f>
        <v xml:space="preserve"> </v>
      </c>
      <c r="V226" s="176" t="str">
        <f t="shared" ref="V226:V229" si="194">IF(ISNUMBER(SEARCH("bench",$B226)),IF($C226&gt;=0.9,$D226*$E226," ")," ")</f>
        <v xml:space="preserve"> </v>
      </c>
    </row>
    <row r="227" spans="1:22" ht="12.75" customHeight="1">
      <c r="A227" s="26"/>
      <c r="B227" s="174" t="s">
        <v>93</v>
      </c>
      <c r="C227" s="28">
        <v>0.6</v>
      </c>
      <c r="D227" s="30">
        <v>3</v>
      </c>
      <c r="E227" s="29">
        <v>1</v>
      </c>
      <c r="F227" s="29">
        <f>Max!$B$3*C227</f>
        <v>51</v>
      </c>
      <c r="G227" s="86"/>
      <c r="H227" s="87"/>
      <c r="I227" s="86">
        <f>D227*E227</f>
        <v>3</v>
      </c>
      <c r="J227" s="87">
        <f>F227*I227</f>
        <v>153</v>
      </c>
      <c r="K227" s="86"/>
      <c r="L227" s="87"/>
      <c r="R227" s="176" t="str">
        <f t="shared" si="190"/>
        <v xml:space="preserve"> </v>
      </c>
      <c r="S227" s="176">
        <f t="shared" si="191"/>
        <v>3</v>
      </c>
      <c r="T227" s="176" t="str">
        <f t="shared" si="192"/>
        <v xml:space="preserve"> </v>
      </c>
      <c r="U227" s="176" t="str">
        <f t="shared" si="193"/>
        <v xml:space="preserve"> </v>
      </c>
      <c r="V227" s="176" t="str">
        <f t="shared" si="194"/>
        <v xml:space="preserve"> </v>
      </c>
    </row>
    <row r="228" spans="1:22" ht="12.75" customHeight="1">
      <c r="A228" s="26"/>
      <c r="B228" s="174" t="s">
        <v>93</v>
      </c>
      <c r="C228" s="28">
        <v>0.7</v>
      </c>
      <c r="D228" s="30">
        <v>3</v>
      </c>
      <c r="E228" s="29">
        <v>1</v>
      </c>
      <c r="F228" s="29">
        <f>Max!$B$3*C228</f>
        <v>59.499999999999993</v>
      </c>
      <c r="G228" s="86"/>
      <c r="H228" s="87"/>
      <c r="I228" s="86">
        <f>D228*E228</f>
        <v>3</v>
      </c>
      <c r="J228" s="87">
        <f>F228*I228</f>
        <v>178.49999999999997</v>
      </c>
      <c r="K228" s="86"/>
      <c r="L228" s="87"/>
      <c r="R228" s="176" t="str">
        <f t="shared" si="190"/>
        <v xml:space="preserve"> </v>
      </c>
      <c r="S228" s="176" t="str">
        <f t="shared" si="191"/>
        <v xml:space="preserve"> </v>
      </c>
      <c r="T228" s="176">
        <f t="shared" si="192"/>
        <v>3</v>
      </c>
      <c r="U228" s="176" t="str">
        <f t="shared" si="193"/>
        <v xml:space="preserve"> </v>
      </c>
      <c r="V228" s="176" t="str">
        <f t="shared" si="194"/>
        <v xml:space="preserve"> </v>
      </c>
    </row>
    <row r="229" spans="1:22" ht="12.75" customHeight="1">
      <c r="A229" s="26"/>
      <c r="B229" s="174" t="s">
        <v>93</v>
      </c>
      <c r="C229" s="28">
        <v>0.75</v>
      </c>
      <c r="D229" s="30">
        <v>3</v>
      </c>
      <c r="E229" s="29">
        <v>4</v>
      </c>
      <c r="F229" s="29">
        <f>Max!$B$3*C229</f>
        <v>63.75</v>
      </c>
      <c r="G229" s="86"/>
      <c r="H229" s="87"/>
      <c r="I229" s="86">
        <f>D229*E229</f>
        <v>12</v>
      </c>
      <c r="J229" s="87">
        <f>F229*I229</f>
        <v>765</v>
      </c>
      <c r="K229" s="86"/>
      <c r="L229" s="87"/>
      <c r="R229" s="176" t="str">
        <f t="shared" si="190"/>
        <v xml:space="preserve"> </v>
      </c>
      <c r="S229" s="176" t="str">
        <f t="shared" si="191"/>
        <v xml:space="preserve"> </v>
      </c>
      <c r="T229" s="176">
        <f t="shared" si="192"/>
        <v>12</v>
      </c>
      <c r="U229" s="176" t="str">
        <f t="shared" si="193"/>
        <v xml:space="preserve"> </v>
      </c>
      <c r="V229" s="176" t="str">
        <f t="shared" si="194"/>
        <v xml:space="preserve"> </v>
      </c>
    </row>
    <row r="230" spans="1:22" ht="12.75" customHeight="1">
      <c r="A230" s="31">
        <v>2</v>
      </c>
      <c r="B230" s="32" t="s">
        <v>2</v>
      </c>
      <c r="C230" s="33">
        <v>0.5</v>
      </c>
      <c r="D230" s="34">
        <v>5</v>
      </c>
      <c r="E230" s="35">
        <v>1</v>
      </c>
      <c r="F230" s="35">
        <f>Max!$B$2*C230</f>
        <v>100</v>
      </c>
      <c r="G230" s="86">
        <f t="shared" ref="G230:G237" si="195">D230*E230</f>
        <v>5</v>
      </c>
      <c r="H230" s="87">
        <f t="shared" ref="H230:H237" si="196">F230*G230</f>
        <v>500</v>
      </c>
      <c r="I230" s="86"/>
      <c r="J230" s="87"/>
      <c r="K230" s="86"/>
      <c r="L230" s="87"/>
      <c r="M230" s="175">
        <f>IF(ISNUMBER(SEARCH("squat",$B230)),IF($C230&gt;=0.5,IF($C230&lt;0.6,$D230*$E230," ")," ")," ")</f>
        <v>5</v>
      </c>
      <c r="N230" s="175" t="str">
        <f>IF(ISNUMBER(SEARCH("squat",$B230)),IF($C230&gt;=0.6,IF($C230&lt;0.7,$D230*$E230," ")," ")," ")</f>
        <v xml:space="preserve"> </v>
      </c>
      <c r="O230" s="175" t="str">
        <f>IF(ISNUMBER(SEARCH("squat",$B230)),IF($C230&gt;=0.7,IF($C230&lt;0.8,$D230*$E230," ")," ")," ")</f>
        <v xml:space="preserve"> </v>
      </c>
      <c r="P230" s="175" t="str">
        <f>IF(ISNUMBER(SEARCH("squat",$B230)),IF($C230&gt;=0.8,IF($C230&lt;0.9,$D230*$E230," ")," ")," ")</f>
        <v xml:space="preserve"> </v>
      </c>
      <c r="Q230" s="175" t="str">
        <f>IF(ISNUMBER(SEARCH("squat",$B230)),IF($C230&gt;=0.9,$D230*$E230," ")," ")</f>
        <v xml:space="preserve"> </v>
      </c>
    </row>
    <row r="231" spans="1:22" ht="12.75" customHeight="1">
      <c r="A231" s="31"/>
      <c r="B231" s="173" t="s">
        <v>2</v>
      </c>
      <c r="C231" s="33">
        <v>0.6</v>
      </c>
      <c r="D231" s="34">
        <v>5</v>
      </c>
      <c r="E231" s="35">
        <v>1</v>
      </c>
      <c r="F231" s="35">
        <f>Max!$B$2*C231</f>
        <v>120</v>
      </c>
      <c r="G231" s="86">
        <f t="shared" si="195"/>
        <v>5</v>
      </c>
      <c r="H231" s="87">
        <f t="shared" si="196"/>
        <v>600</v>
      </c>
      <c r="I231" s="86"/>
      <c r="J231" s="87"/>
      <c r="K231" s="86"/>
      <c r="L231" s="87"/>
      <c r="M231" s="175" t="str">
        <f t="shared" ref="M231:M237" si="197">IF(ISNUMBER(SEARCH("squat",$B231)),IF($C231&gt;=0.5,IF($C231&lt;0.6,$D231*$E231," ")," ")," ")</f>
        <v xml:space="preserve"> </v>
      </c>
      <c r="N231" s="175">
        <f t="shared" ref="N231:N237" si="198">IF(ISNUMBER(SEARCH("squat",$B231)),IF($C231&gt;=0.6,IF($C231&lt;0.7,$D231*$E231," ")," ")," ")</f>
        <v>5</v>
      </c>
      <c r="O231" s="175" t="str">
        <f t="shared" ref="O231:O237" si="199">IF(ISNUMBER(SEARCH("squat",$B231)),IF($C231&gt;=0.7,IF($C231&lt;0.8,$D231*$E231," ")," ")," ")</f>
        <v xml:space="preserve"> </v>
      </c>
      <c r="P231" s="175" t="str">
        <f t="shared" ref="P231:P237" si="200">IF(ISNUMBER(SEARCH("squat",$B231)),IF($C231&gt;=0.8,IF($C231&lt;0.9,$D231*$E231," ")," ")," ")</f>
        <v xml:space="preserve"> </v>
      </c>
      <c r="Q231" s="175" t="str">
        <f t="shared" ref="Q231:Q237" si="201">IF(ISNUMBER(SEARCH("squat",$B231)),IF($C231&gt;=0.9,$D231*$E231," ")," ")</f>
        <v xml:space="preserve"> </v>
      </c>
    </row>
    <row r="232" spans="1:22" ht="12.75" customHeight="1">
      <c r="A232" s="31"/>
      <c r="B232" s="173" t="s">
        <v>2</v>
      </c>
      <c r="C232" s="33">
        <v>0.7</v>
      </c>
      <c r="D232" s="34">
        <v>3</v>
      </c>
      <c r="E232" s="35">
        <v>1</v>
      </c>
      <c r="F232" s="35">
        <f>Max!$B$2*C232</f>
        <v>140</v>
      </c>
      <c r="G232" s="86">
        <f t="shared" si="195"/>
        <v>3</v>
      </c>
      <c r="H232" s="87">
        <f t="shared" si="196"/>
        <v>420</v>
      </c>
      <c r="I232" s="86"/>
      <c r="J232" s="87"/>
      <c r="K232" s="86"/>
      <c r="L232" s="87"/>
      <c r="M232" s="175" t="str">
        <f t="shared" si="197"/>
        <v xml:space="preserve"> </v>
      </c>
      <c r="N232" s="175" t="str">
        <f t="shared" si="198"/>
        <v xml:space="preserve"> </v>
      </c>
      <c r="O232" s="175">
        <f t="shared" si="199"/>
        <v>3</v>
      </c>
      <c r="P232" s="175" t="str">
        <f t="shared" si="200"/>
        <v xml:space="preserve"> </v>
      </c>
      <c r="Q232" s="175" t="str">
        <f t="shared" si="201"/>
        <v xml:space="preserve"> </v>
      </c>
    </row>
    <row r="233" spans="1:22" ht="12" customHeight="1">
      <c r="A233" s="31"/>
      <c r="B233" s="173" t="s">
        <v>2</v>
      </c>
      <c r="C233" s="33">
        <v>0.7</v>
      </c>
      <c r="D233" s="34">
        <v>5</v>
      </c>
      <c r="E233" s="35">
        <v>1</v>
      </c>
      <c r="F233" s="35">
        <f>Max!$B$2*C233</f>
        <v>140</v>
      </c>
      <c r="G233" s="86">
        <f t="shared" si="195"/>
        <v>5</v>
      </c>
      <c r="H233" s="87">
        <f t="shared" si="196"/>
        <v>700</v>
      </c>
      <c r="I233" s="86"/>
      <c r="J233" s="87"/>
      <c r="K233" s="86"/>
      <c r="L233" s="87"/>
      <c r="M233" s="175" t="str">
        <f t="shared" si="197"/>
        <v xml:space="preserve"> </v>
      </c>
      <c r="N233" s="175" t="str">
        <f t="shared" si="198"/>
        <v xml:space="preserve"> </v>
      </c>
      <c r="O233" s="175">
        <f t="shared" si="199"/>
        <v>5</v>
      </c>
      <c r="P233" s="175" t="str">
        <f t="shared" si="200"/>
        <v xml:space="preserve"> </v>
      </c>
      <c r="Q233" s="175" t="str">
        <f t="shared" si="201"/>
        <v xml:space="preserve"> </v>
      </c>
    </row>
    <row r="234" spans="1:22" ht="12.75" customHeight="1">
      <c r="A234" s="31"/>
      <c r="B234" s="173" t="s">
        <v>2</v>
      </c>
      <c r="C234" s="33">
        <v>0.7</v>
      </c>
      <c r="D234" s="34">
        <v>7</v>
      </c>
      <c r="E234" s="35">
        <v>1</v>
      </c>
      <c r="F234" s="35">
        <f>Max!$B$2*C234</f>
        <v>140</v>
      </c>
      <c r="G234" s="86">
        <f t="shared" si="195"/>
        <v>7</v>
      </c>
      <c r="H234" s="87">
        <f t="shared" si="196"/>
        <v>980</v>
      </c>
      <c r="I234" s="86"/>
      <c r="J234" s="87"/>
      <c r="K234" s="86"/>
      <c r="L234" s="87"/>
      <c r="M234" s="175" t="str">
        <f t="shared" si="197"/>
        <v xml:space="preserve"> </v>
      </c>
      <c r="N234" s="175" t="str">
        <f t="shared" si="198"/>
        <v xml:space="preserve"> </v>
      </c>
      <c r="O234" s="175">
        <f t="shared" si="199"/>
        <v>7</v>
      </c>
      <c r="P234" s="175" t="str">
        <f t="shared" si="200"/>
        <v xml:space="preserve"> </v>
      </c>
      <c r="Q234" s="175" t="str">
        <f t="shared" si="201"/>
        <v xml:space="preserve"> </v>
      </c>
    </row>
    <row r="235" spans="1:22" ht="12.75" customHeight="1">
      <c r="A235" s="31"/>
      <c r="B235" s="173" t="s">
        <v>2</v>
      </c>
      <c r="C235" s="33">
        <v>0.7</v>
      </c>
      <c r="D235" s="34">
        <v>4</v>
      </c>
      <c r="E235" s="35">
        <v>1</v>
      </c>
      <c r="F235" s="35">
        <f>Max!$B$2*C235</f>
        <v>140</v>
      </c>
      <c r="G235" s="86">
        <f t="shared" si="195"/>
        <v>4</v>
      </c>
      <c r="H235" s="87">
        <f t="shared" si="196"/>
        <v>560</v>
      </c>
      <c r="I235" s="86"/>
      <c r="J235" s="87"/>
      <c r="K235" s="86"/>
      <c r="L235" s="87"/>
      <c r="M235" s="175" t="str">
        <f t="shared" si="197"/>
        <v xml:space="preserve"> </v>
      </c>
      <c r="N235" s="175" t="str">
        <f t="shared" si="198"/>
        <v xml:space="preserve"> </v>
      </c>
      <c r="O235" s="175">
        <f t="shared" si="199"/>
        <v>4</v>
      </c>
      <c r="P235" s="175" t="str">
        <f t="shared" si="200"/>
        <v xml:space="preserve"> </v>
      </c>
      <c r="Q235" s="175" t="str">
        <f t="shared" si="201"/>
        <v xml:space="preserve"> </v>
      </c>
    </row>
    <row r="236" spans="1:22" ht="12.75" customHeight="1">
      <c r="A236" s="31"/>
      <c r="B236" s="173" t="s">
        <v>2</v>
      </c>
      <c r="C236" s="33">
        <v>0.7</v>
      </c>
      <c r="D236" s="34">
        <v>6</v>
      </c>
      <c r="E236" s="35">
        <v>1</v>
      </c>
      <c r="F236" s="35">
        <f>Max!$B$2*C236</f>
        <v>140</v>
      </c>
      <c r="G236" s="86">
        <f t="shared" si="195"/>
        <v>6</v>
      </c>
      <c r="H236" s="87">
        <f t="shared" si="196"/>
        <v>840</v>
      </c>
      <c r="I236" s="86"/>
      <c r="J236" s="87"/>
      <c r="K236" s="86"/>
      <c r="L236" s="87"/>
      <c r="M236" s="175" t="str">
        <f t="shared" si="197"/>
        <v xml:space="preserve"> </v>
      </c>
      <c r="N236" s="175" t="str">
        <f t="shared" si="198"/>
        <v xml:space="preserve"> </v>
      </c>
      <c r="O236" s="175">
        <f t="shared" si="199"/>
        <v>6</v>
      </c>
      <c r="P236" s="175" t="str">
        <f t="shared" si="200"/>
        <v xml:space="preserve"> </v>
      </c>
      <c r="Q236" s="175" t="str">
        <f t="shared" si="201"/>
        <v xml:space="preserve"> </v>
      </c>
    </row>
    <row r="237" spans="1:22" ht="12.75" customHeight="1">
      <c r="A237" s="31"/>
      <c r="B237" s="173" t="s">
        <v>2</v>
      </c>
      <c r="C237" s="33">
        <v>0.7</v>
      </c>
      <c r="D237" s="34">
        <v>8</v>
      </c>
      <c r="E237" s="35">
        <v>1</v>
      </c>
      <c r="F237" s="35">
        <f>Max!$B$2*C237</f>
        <v>140</v>
      </c>
      <c r="G237" s="86">
        <f t="shared" si="195"/>
        <v>8</v>
      </c>
      <c r="H237" s="87">
        <f t="shared" si="196"/>
        <v>1120</v>
      </c>
      <c r="I237" s="86"/>
      <c r="J237" s="87"/>
      <c r="K237" s="86"/>
      <c r="L237" s="87"/>
      <c r="M237" s="175" t="str">
        <f t="shared" si="197"/>
        <v xml:space="preserve"> </v>
      </c>
      <c r="N237" s="175" t="str">
        <f t="shared" si="198"/>
        <v xml:space="preserve"> </v>
      </c>
      <c r="O237" s="175">
        <f t="shared" si="199"/>
        <v>8</v>
      </c>
      <c r="P237" s="175" t="str">
        <f t="shared" si="200"/>
        <v xml:space="preserve"> </v>
      </c>
      <c r="Q237" s="175" t="str">
        <f t="shared" si="201"/>
        <v xml:space="preserve"> </v>
      </c>
    </row>
    <row r="238" spans="1:22" ht="12.75" customHeight="1">
      <c r="A238" s="26">
        <v>3</v>
      </c>
      <c r="B238" s="27" t="s">
        <v>86</v>
      </c>
      <c r="C238" s="28">
        <v>0.5</v>
      </c>
      <c r="D238" s="30">
        <v>4</v>
      </c>
      <c r="E238" s="29">
        <v>1</v>
      </c>
      <c r="F238" s="29">
        <f>Max!$B$3*C238</f>
        <v>42.5</v>
      </c>
      <c r="G238" s="86"/>
      <c r="H238" s="87"/>
      <c r="I238" s="86">
        <f>D238*E238</f>
        <v>4</v>
      </c>
      <c r="J238" s="87">
        <f>F238*I238</f>
        <v>170</v>
      </c>
      <c r="K238" s="86"/>
      <c r="L238" s="87"/>
      <c r="R238" s="176">
        <f t="shared" ref="R238:R241" si="202">IF(ISNUMBER(SEARCH("bench",$B238)),IF($C238&gt;=0.5,IF($C238&lt;0.6,$D238*$E238," ")," ")," ")</f>
        <v>4</v>
      </c>
      <c r="S238" s="176" t="str">
        <f t="shared" ref="S238:S241" si="203">IF(ISNUMBER(SEARCH("bench",$B238)),IF($C238&gt;=0.6,IF($C238&lt;0.7,$D238*$E238," ")," ")," ")</f>
        <v xml:space="preserve"> </v>
      </c>
      <c r="T238" s="176" t="str">
        <f t="shared" ref="T238:T241" si="204">IF(ISNUMBER(SEARCH("bench",$B238)),IF($C238&gt;=0.7,IF($C238&lt;0.8,$D238*$E238," ")," ")," ")</f>
        <v xml:space="preserve"> </v>
      </c>
      <c r="U238" s="176" t="str">
        <f t="shared" ref="U238:U241" si="205">IF(ISNUMBER(SEARCH("bench",$B238)),IF($C238&gt;=0.8,IF($C238&lt;0.9,$D238*$E238," ")," ")," ")</f>
        <v xml:space="preserve"> </v>
      </c>
      <c r="V238" s="176" t="str">
        <f t="shared" ref="V238:V241" si="206">IF(ISNUMBER(SEARCH("bench",$B238)),IF($C238&gt;=0.9,$D238*$E238," ")," ")</f>
        <v xml:space="preserve"> </v>
      </c>
    </row>
    <row r="239" spans="1:22" ht="12.75" customHeight="1">
      <c r="A239" s="26"/>
      <c r="B239" s="174" t="s">
        <v>86</v>
      </c>
      <c r="C239" s="28">
        <v>0.6</v>
      </c>
      <c r="D239" s="30">
        <v>4</v>
      </c>
      <c r="E239" s="29">
        <v>1</v>
      </c>
      <c r="F239" s="29">
        <f>Max!$B$3*C239</f>
        <v>51</v>
      </c>
      <c r="G239" s="86"/>
      <c r="H239" s="87"/>
      <c r="I239" s="86">
        <f>D239*E239</f>
        <v>4</v>
      </c>
      <c r="J239" s="87">
        <f>F239*I239</f>
        <v>204</v>
      </c>
      <c r="K239" s="86"/>
      <c r="L239" s="87"/>
      <c r="R239" s="176" t="str">
        <f t="shared" si="202"/>
        <v xml:space="preserve"> </v>
      </c>
      <c r="S239" s="176">
        <f t="shared" si="203"/>
        <v>4</v>
      </c>
      <c r="T239" s="176" t="str">
        <f t="shared" si="204"/>
        <v xml:space="preserve"> </v>
      </c>
      <c r="U239" s="176" t="str">
        <f t="shared" si="205"/>
        <v xml:space="preserve"> </v>
      </c>
      <c r="V239" s="176" t="str">
        <f t="shared" si="206"/>
        <v xml:space="preserve"> </v>
      </c>
    </row>
    <row r="240" spans="1:22" ht="12.75" customHeight="1">
      <c r="A240" s="26"/>
      <c r="B240" s="174" t="s">
        <v>86</v>
      </c>
      <c r="C240" s="28">
        <v>0.7</v>
      </c>
      <c r="D240" s="30">
        <v>4</v>
      </c>
      <c r="E240" s="29">
        <v>1</v>
      </c>
      <c r="F240" s="29">
        <f>Max!$B$3*C240</f>
        <v>59.499999999999993</v>
      </c>
      <c r="G240" s="86"/>
      <c r="H240" s="87"/>
      <c r="I240" s="86">
        <f>D240*E240</f>
        <v>4</v>
      </c>
      <c r="J240" s="87">
        <f>F240*I240</f>
        <v>237.99999999999997</v>
      </c>
      <c r="K240" s="86"/>
      <c r="L240" s="87"/>
      <c r="R240" s="176" t="str">
        <f t="shared" si="202"/>
        <v xml:space="preserve"> </v>
      </c>
      <c r="S240" s="176" t="str">
        <f t="shared" si="203"/>
        <v xml:space="preserve"> </v>
      </c>
      <c r="T240" s="176">
        <f t="shared" si="204"/>
        <v>4</v>
      </c>
      <c r="U240" s="176" t="str">
        <f t="shared" si="205"/>
        <v xml:space="preserve"> </v>
      </c>
      <c r="V240" s="176" t="str">
        <f t="shared" si="206"/>
        <v xml:space="preserve"> </v>
      </c>
    </row>
    <row r="241" spans="1:27" ht="12.75" customHeight="1">
      <c r="A241" s="26"/>
      <c r="B241" s="174" t="s">
        <v>86</v>
      </c>
      <c r="C241" s="28">
        <v>0.75</v>
      </c>
      <c r="D241" s="30">
        <v>4</v>
      </c>
      <c r="E241" s="29">
        <v>4</v>
      </c>
      <c r="F241" s="29">
        <f>Max!$B$3*C241</f>
        <v>63.75</v>
      </c>
      <c r="G241" s="86"/>
      <c r="H241" s="87"/>
      <c r="I241" s="86">
        <f>D241*E241</f>
        <v>16</v>
      </c>
      <c r="J241" s="87">
        <f>F241*I241</f>
        <v>1020</v>
      </c>
      <c r="K241" s="86"/>
      <c r="L241" s="87"/>
      <c r="R241" s="176" t="str">
        <f t="shared" si="202"/>
        <v xml:space="preserve"> </v>
      </c>
      <c r="S241" s="176" t="str">
        <f t="shared" si="203"/>
        <v xml:space="preserve"> </v>
      </c>
      <c r="T241" s="176">
        <f t="shared" si="204"/>
        <v>16</v>
      </c>
      <c r="U241" s="176" t="str">
        <f t="shared" si="205"/>
        <v xml:space="preserve"> </v>
      </c>
      <c r="V241" s="176" t="str">
        <f t="shared" si="206"/>
        <v xml:space="preserve"> </v>
      </c>
    </row>
    <row r="242" spans="1:27" ht="12.75" customHeight="1">
      <c r="A242" s="51">
        <v>4</v>
      </c>
      <c r="B242" s="54" t="s">
        <v>87</v>
      </c>
      <c r="C242" s="37"/>
      <c r="D242" s="38">
        <v>6</v>
      </c>
      <c r="E242" s="39">
        <v>5</v>
      </c>
      <c r="F242" s="39"/>
      <c r="G242" s="86"/>
      <c r="H242" s="87"/>
      <c r="I242" s="86"/>
      <c r="J242" s="87"/>
      <c r="K242" s="86"/>
      <c r="L242" s="87"/>
    </row>
    <row r="243" spans="1:27" ht="12.75" customHeight="1">
      <c r="A243" s="36">
        <v>5</v>
      </c>
      <c r="B243" s="48" t="s">
        <v>90</v>
      </c>
      <c r="C243" s="49"/>
      <c r="D243" s="53">
        <v>5</v>
      </c>
      <c r="E243" s="50">
        <v>5</v>
      </c>
      <c r="F243" s="50"/>
      <c r="G243" s="86"/>
      <c r="H243" s="87"/>
      <c r="I243" s="86"/>
      <c r="J243" s="87"/>
      <c r="K243" s="86"/>
      <c r="L243" s="87"/>
    </row>
    <row r="244" spans="1:27" ht="12.75" customHeight="1">
      <c r="C244" s="25"/>
      <c r="D244" s="16"/>
      <c r="E244" s="16"/>
      <c r="F244" s="16"/>
      <c r="G244" s="86"/>
      <c r="H244" s="87"/>
      <c r="I244" s="86"/>
      <c r="J244" s="87"/>
      <c r="K244" s="86"/>
      <c r="L244" s="87"/>
    </row>
    <row r="245" spans="1:27" ht="12.75" customHeight="1">
      <c r="A245" s="11" t="s">
        <v>32</v>
      </c>
      <c r="C245" s="25" t="s">
        <v>12</v>
      </c>
      <c r="D245" s="16" t="s">
        <v>13</v>
      </c>
      <c r="E245" s="16" t="s">
        <v>14</v>
      </c>
      <c r="F245" s="16" t="s">
        <v>15</v>
      </c>
      <c r="G245" s="86"/>
      <c r="H245" s="87"/>
      <c r="I245" s="86"/>
      <c r="J245" s="87"/>
      <c r="K245" s="86"/>
      <c r="L245" s="87"/>
    </row>
    <row r="246" spans="1:27" ht="12.75" customHeight="1">
      <c r="A246" s="44">
        <v>1</v>
      </c>
      <c r="B246" s="45" t="s">
        <v>115</v>
      </c>
      <c r="C246" s="46">
        <v>0.5</v>
      </c>
      <c r="D246" s="52">
        <v>4</v>
      </c>
      <c r="E246" s="47">
        <v>1</v>
      </c>
      <c r="F246" s="47">
        <f>Max!$B$4*C246</f>
        <v>80</v>
      </c>
      <c r="G246" s="86"/>
      <c r="H246" s="87"/>
      <c r="I246" s="86"/>
      <c r="J246" s="87"/>
      <c r="K246" s="86">
        <f>D246*E246</f>
        <v>4</v>
      </c>
      <c r="L246" s="87">
        <f>F246*K246</f>
        <v>320</v>
      </c>
      <c r="W246" s="177">
        <f>IF(ISNUMBER(SEARCH("deadlift",$B246)),IF($C246&gt;=0.5,IF($C246&lt;0.6,$D246*$E246," ")," ")," ")</f>
        <v>4</v>
      </c>
      <c r="X246" s="177" t="str">
        <f>IF(ISNUMBER(SEARCH("deadlift",$B246)),IF($C246&gt;=0.6,IF($C246&lt;0.7,$D246*$E246," ")," ")," ")</f>
        <v xml:space="preserve"> </v>
      </c>
      <c r="Y246" s="177" t="str">
        <f>IF(ISNUMBER(SEARCH("deadlift",$B246)),IF($C246&gt;=0.7,IF($C246&lt;0.8,$D246*$E246," ")," ")," ")</f>
        <v xml:space="preserve"> </v>
      </c>
      <c r="Z246" s="177" t="str">
        <f>IF(ISNUMBER(SEARCH("deadlift",$B246)),IF($C246&gt;=0.8,IF($C246&lt;0.9,$D246*$E246," ")," ")," ")</f>
        <v xml:space="preserve"> </v>
      </c>
      <c r="AA246" s="177" t="str">
        <f>IF(ISNUMBER(SEARCH("deadlift",$B246)),IF($C246&gt;=0.9,$D246*$E246," ")," ")</f>
        <v xml:space="preserve"> </v>
      </c>
    </row>
    <row r="247" spans="1:27" ht="12.75" customHeight="1">
      <c r="A247" s="44"/>
      <c r="B247" s="179" t="s">
        <v>115</v>
      </c>
      <c r="C247" s="46">
        <v>0.6</v>
      </c>
      <c r="D247" s="52">
        <v>4</v>
      </c>
      <c r="E247" s="47">
        <v>1</v>
      </c>
      <c r="F247" s="47">
        <f>Max!$B$4*C247</f>
        <v>96</v>
      </c>
      <c r="G247" s="86"/>
      <c r="H247" s="87"/>
      <c r="I247" s="86"/>
      <c r="J247" s="87"/>
      <c r="K247" s="86">
        <f>D247*E247</f>
        <v>4</v>
      </c>
      <c r="L247" s="87">
        <f>F247*K247</f>
        <v>384</v>
      </c>
      <c r="W247" s="177" t="str">
        <f t="shared" ref="W247:W249" si="207">IF(ISNUMBER(SEARCH("deadlift",$B247)),IF($C247&gt;=0.5,IF($C247&lt;0.6,$D247*$E247," ")," ")," ")</f>
        <v xml:space="preserve"> </v>
      </c>
      <c r="X247" s="177">
        <f t="shared" ref="X247:X249" si="208">IF(ISNUMBER(SEARCH("deadlift",$B247)),IF($C247&gt;=0.6,IF($C247&lt;0.7,$D247*$E247," ")," ")," ")</f>
        <v>4</v>
      </c>
      <c r="Y247" s="177" t="str">
        <f t="shared" ref="Y247:Y249" si="209">IF(ISNUMBER(SEARCH("deadlift",$B247)),IF($C247&gt;=0.7,IF($C247&lt;0.8,$D247*$E247," ")," ")," ")</f>
        <v xml:space="preserve"> </v>
      </c>
      <c r="Z247" s="177" t="str">
        <f t="shared" ref="Z247:Z249" si="210">IF(ISNUMBER(SEARCH("deadlift",$B247)),IF($C247&gt;=0.8,IF($C247&lt;0.9,$D247*$E247," ")," ")," ")</f>
        <v xml:space="preserve"> </v>
      </c>
      <c r="AA247" s="177" t="str">
        <f t="shared" ref="AA247:AA249" si="211">IF(ISNUMBER(SEARCH("deadlift",$B247)),IF($C247&gt;=0.9,$D247*$E247," ")," ")</f>
        <v xml:space="preserve"> </v>
      </c>
    </row>
    <row r="248" spans="1:27" ht="12.75" customHeight="1">
      <c r="A248" s="44"/>
      <c r="B248" s="179" t="s">
        <v>118</v>
      </c>
      <c r="C248" s="46">
        <v>0.7</v>
      </c>
      <c r="D248" s="52">
        <v>3</v>
      </c>
      <c r="E248" s="47">
        <v>1</v>
      </c>
      <c r="F248" s="47">
        <f>Max!$B$4*C248</f>
        <v>112</v>
      </c>
      <c r="G248" s="86"/>
      <c r="H248" s="87"/>
      <c r="I248" s="86"/>
      <c r="J248" s="87"/>
      <c r="K248" s="86">
        <f>D248*E248</f>
        <v>3</v>
      </c>
      <c r="L248" s="87">
        <f>F248*K248</f>
        <v>336</v>
      </c>
      <c r="W248" s="177" t="str">
        <f t="shared" si="207"/>
        <v xml:space="preserve"> </v>
      </c>
      <c r="X248" s="177" t="str">
        <f t="shared" si="208"/>
        <v xml:space="preserve"> </v>
      </c>
      <c r="Y248" s="177">
        <f t="shared" si="209"/>
        <v>3</v>
      </c>
      <c r="Z248" s="177" t="str">
        <f t="shared" si="210"/>
        <v xml:space="preserve"> </v>
      </c>
      <c r="AA248" s="177" t="str">
        <f t="shared" si="211"/>
        <v xml:space="preserve"> </v>
      </c>
    </row>
    <row r="249" spans="1:27" ht="12.75" customHeight="1">
      <c r="A249" s="44"/>
      <c r="B249" s="186" t="s">
        <v>119</v>
      </c>
      <c r="C249" s="46">
        <v>0.8</v>
      </c>
      <c r="D249" s="52">
        <v>2</v>
      </c>
      <c r="E249" s="47">
        <v>4</v>
      </c>
      <c r="F249" s="47">
        <f>Max!$B$4*C249</f>
        <v>128</v>
      </c>
      <c r="G249" s="86"/>
      <c r="H249" s="87"/>
      <c r="I249" s="86"/>
      <c r="J249" s="87"/>
      <c r="K249" s="86">
        <f>D249*E249</f>
        <v>8</v>
      </c>
      <c r="L249" s="87">
        <f>F249*K249</f>
        <v>1024</v>
      </c>
      <c r="W249" s="177" t="str">
        <f t="shared" si="207"/>
        <v xml:space="preserve"> </v>
      </c>
      <c r="X249" s="177" t="str">
        <f t="shared" si="208"/>
        <v xml:space="preserve"> </v>
      </c>
      <c r="Y249" s="177" t="str">
        <f t="shared" si="209"/>
        <v xml:space="preserve"> </v>
      </c>
      <c r="Z249" s="177">
        <f t="shared" si="210"/>
        <v>8</v>
      </c>
      <c r="AA249" s="177" t="str">
        <f t="shared" si="211"/>
        <v xml:space="preserve"> </v>
      </c>
    </row>
    <row r="250" spans="1:27" ht="12.75" customHeight="1">
      <c r="A250" s="51">
        <v>2</v>
      </c>
      <c r="B250" s="54" t="s">
        <v>96</v>
      </c>
      <c r="C250" s="37"/>
      <c r="D250" s="39">
        <v>3</v>
      </c>
      <c r="E250" s="39">
        <v>5</v>
      </c>
      <c r="F250" s="37"/>
      <c r="G250" s="86"/>
      <c r="H250" s="87"/>
      <c r="I250" s="86"/>
      <c r="J250" s="87"/>
      <c r="K250" s="86"/>
      <c r="L250" s="87"/>
    </row>
    <row r="251" spans="1:27" ht="12.75" customHeight="1">
      <c r="A251" s="51">
        <v>3</v>
      </c>
      <c r="B251" s="54" t="s">
        <v>89</v>
      </c>
      <c r="C251" s="37"/>
      <c r="D251" s="38">
        <v>6</v>
      </c>
      <c r="E251" s="39">
        <v>5</v>
      </c>
      <c r="F251" s="39"/>
      <c r="G251" s="86"/>
      <c r="H251" s="87"/>
      <c r="I251" s="86"/>
      <c r="J251" s="87"/>
      <c r="K251" s="86"/>
      <c r="L251" s="87"/>
    </row>
    <row r="252" spans="1:27" ht="12.75" customHeight="1">
      <c r="A252" s="51">
        <v>4</v>
      </c>
      <c r="B252" s="54" t="s">
        <v>69</v>
      </c>
      <c r="C252" s="37"/>
      <c r="D252" s="38">
        <v>8</v>
      </c>
      <c r="E252" s="39">
        <v>4</v>
      </c>
      <c r="F252" s="39"/>
      <c r="G252" s="88"/>
      <c r="H252" s="89"/>
      <c r="I252" s="88"/>
      <c r="J252" s="89"/>
      <c r="K252" s="88"/>
      <c r="L252" s="89"/>
    </row>
    <row r="253" spans="1:27" s="96" customFormat="1" ht="12.75" customHeight="1">
      <c r="A253" s="105"/>
      <c r="B253" s="106"/>
      <c r="C253" s="107"/>
      <c r="D253" s="108"/>
      <c r="E253" s="109"/>
      <c r="F253" s="109"/>
      <c r="G253" s="100">
        <f t="shared" ref="G253:AA253" si="212">SUM(G190:G252)</f>
        <v>71</v>
      </c>
      <c r="H253" s="100">
        <f t="shared" si="212"/>
        <v>9720</v>
      </c>
      <c r="I253" s="100">
        <f t="shared" si="212"/>
        <v>128</v>
      </c>
      <c r="J253" s="100">
        <f t="shared" si="212"/>
        <v>7654.25</v>
      </c>
      <c r="K253" s="100">
        <f t="shared" si="212"/>
        <v>54</v>
      </c>
      <c r="L253" s="100">
        <f t="shared" si="212"/>
        <v>6352</v>
      </c>
      <c r="M253" s="100">
        <f t="shared" si="212"/>
        <v>10</v>
      </c>
      <c r="N253" s="100">
        <f t="shared" si="212"/>
        <v>9</v>
      </c>
      <c r="O253" s="96">
        <f t="shared" si="212"/>
        <v>36</v>
      </c>
      <c r="P253" s="96">
        <f t="shared" si="212"/>
        <v>16</v>
      </c>
      <c r="Q253" s="104">
        <f t="shared" si="212"/>
        <v>0</v>
      </c>
      <c r="R253" s="102">
        <f t="shared" si="212"/>
        <v>19</v>
      </c>
      <c r="S253" s="102">
        <f t="shared" si="212"/>
        <v>18</v>
      </c>
      <c r="T253" s="102">
        <f t="shared" si="212"/>
        <v>61</v>
      </c>
      <c r="U253" s="102">
        <f t="shared" si="212"/>
        <v>24</v>
      </c>
      <c r="V253" s="102">
        <f t="shared" si="212"/>
        <v>6</v>
      </c>
      <c r="W253" s="102">
        <f t="shared" si="212"/>
        <v>7</v>
      </c>
      <c r="X253" s="102">
        <f t="shared" si="212"/>
        <v>10</v>
      </c>
      <c r="Y253" s="102">
        <f t="shared" si="212"/>
        <v>9</v>
      </c>
      <c r="Z253" s="102">
        <f t="shared" si="212"/>
        <v>22</v>
      </c>
      <c r="AA253" s="102">
        <f t="shared" si="212"/>
        <v>6</v>
      </c>
    </row>
    <row r="254" spans="1:27" ht="12.75" customHeight="1">
      <c r="A254" s="11" t="s">
        <v>35</v>
      </c>
      <c r="B254" s="11"/>
      <c r="C254" s="24"/>
      <c r="D254" s="17"/>
      <c r="E254" s="17"/>
      <c r="F254" s="17"/>
      <c r="G254" s="86"/>
      <c r="H254" s="87"/>
      <c r="I254" s="86"/>
      <c r="J254" s="87"/>
      <c r="K254" s="86"/>
      <c r="L254" s="87"/>
    </row>
    <row r="255" spans="1:27" ht="12.75" customHeight="1">
      <c r="A255" s="11" t="s">
        <v>11</v>
      </c>
      <c r="C255" s="25" t="s">
        <v>12</v>
      </c>
      <c r="D255" s="16" t="s">
        <v>13</v>
      </c>
      <c r="E255" s="16" t="s">
        <v>14</v>
      </c>
      <c r="F255" s="16" t="s">
        <v>15</v>
      </c>
      <c r="G255" s="86"/>
      <c r="H255" s="87"/>
      <c r="I255" s="86"/>
      <c r="J255" s="87"/>
      <c r="K255" s="86"/>
      <c r="L255" s="87"/>
    </row>
    <row r="256" spans="1:27" ht="12.75" customHeight="1">
      <c r="A256" s="26">
        <v>1</v>
      </c>
      <c r="B256" s="27" t="s">
        <v>16</v>
      </c>
      <c r="C256" s="28">
        <v>0.5</v>
      </c>
      <c r="D256" s="30">
        <v>5</v>
      </c>
      <c r="E256" s="29">
        <v>1</v>
      </c>
      <c r="F256" s="29">
        <f>Max!$B$3*C256</f>
        <v>42.5</v>
      </c>
      <c r="G256" s="86"/>
      <c r="H256" s="87"/>
      <c r="I256" s="86">
        <f>D256*E256</f>
        <v>5</v>
      </c>
      <c r="J256" s="87">
        <f>F256*I256</f>
        <v>212.5</v>
      </c>
      <c r="K256" s="86"/>
      <c r="L256" s="87"/>
      <c r="R256" s="176">
        <f t="shared" ref="R256:R259" si="213">IF(ISNUMBER(SEARCH("bench",$B256)),IF($C256&gt;=0.5,IF($C256&lt;0.6,$D256*$E256," ")," ")," ")</f>
        <v>5</v>
      </c>
      <c r="S256" s="176" t="str">
        <f t="shared" ref="S256:S259" si="214">IF(ISNUMBER(SEARCH("bench",$B256)),IF($C256&gt;=0.6,IF($C256&lt;0.7,$D256*$E256," ")," ")," ")</f>
        <v xml:space="preserve"> </v>
      </c>
      <c r="T256" s="176" t="str">
        <f t="shared" ref="T256:T259" si="215">IF(ISNUMBER(SEARCH("bench",$B256)),IF($C256&gt;=0.7,IF($C256&lt;0.8,$D256*$E256," ")," ")," ")</f>
        <v xml:space="preserve"> </v>
      </c>
      <c r="U256" s="176" t="str">
        <f t="shared" ref="U256:U259" si="216">IF(ISNUMBER(SEARCH("bench",$B256)),IF($C256&gt;=0.8,IF($C256&lt;0.9,$D256*$E256," ")," ")," ")</f>
        <v xml:space="preserve"> </v>
      </c>
      <c r="V256" s="176" t="str">
        <f t="shared" ref="V256:V259" si="217">IF(ISNUMBER(SEARCH("bench",$B256)),IF($C256&gt;=0.9,$D256*$E256," ")," ")</f>
        <v xml:space="preserve"> </v>
      </c>
    </row>
    <row r="257" spans="1:27" ht="12.75" customHeight="1">
      <c r="A257" s="26"/>
      <c r="B257" s="174" t="s">
        <v>16</v>
      </c>
      <c r="C257" s="28">
        <v>0.6</v>
      </c>
      <c r="D257" s="30">
        <v>4</v>
      </c>
      <c r="E257" s="29">
        <v>1</v>
      </c>
      <c r="F257" s="29">
        <f>Max!$B$3*C257</f>
        <v>51</v>
      </c>
      <c r="G257" s="86"/>
      <c r="H257" s="87"/>
      <c r="I257" s="86">
        <f>D257*E257</f>
        <v>4</v>
      </c>
      <c r="J257" s="87">
        <f>F257*I257</f>
        <v>204</v>
      </c>
      <c r="K257" s="86"/>
      <c r="L257" s="87"/>
      <c r="R257" s="176" t="str">
        <f t="shared" si="213"/>
        <v xml:space="preserve"> </v>
      </c>
      <c r="S257" s="176">
        <f t="shared" si="214"/>
        <v>4</v>
      </c>
      <c r="T257" s="176" t="str">
        <f t="shared" si="215"/>
        <v xml:space="preserve"> </v>
      </c>
      <c r="U257" s="176" t="str">
        <f t="shared" si="216"/>
        <v xml:space="preserve"> </v>
      </c>
      <c r="V257" s="176" t="str">
        <f t="shared" si="217"/>
        <v xml:space="preserve"> </v>
      </c>
    </row>
    <row r="258" spans="1:27" ht="12.75" customHeight="1">
      <c r="A258" s="26"/>
      <c r="B258" s="174" t="s">
        <v>16</v>
      </c>
      <c r="C258" s="28">
        <v>0.7</v>
      </c>
      <c r="D258" s="30">
        <v>3</v>
      </c>
      <c r="E258" s="29">
        <v>1</v>
      </c>
      <c r="F258" s="29">
        <f>Max!$B$3*C258</f>
        <v>59.499999999999993</v>
      </c>
      <c r="G258" s="86"/>
      <c r="H258" s="87"/>
      <c r="I258" s="86">
        <f>D258*E258</f>
        <v>3</v>
      </c>
      <c r="J258" s="87">
        <f>F258*I258</f>
        <v>178.49999999999997</v>
      </c>
      <c r="K258" s="86"/>
      <c r="L258" s="87"/>
      <c r="R258" s="176" t="str">
        <f t="shared" si="213"/>
        <v xml:space="preserve"> </v>
      </c>
      <c r="S258" s="176" t="str">
        <f t="shared" si="214"/>
        <v xml:space="preserve"> </v>
      </c>
      <c r="T258" s="176">
        <f t="shared" si="215"/>
        <v>3</v>
      </c>
      <c r="U258" s="176" t="str">
        <f t="shared" si="216"/>
        <v xml:space="preserve"> </v>
      </c>
      <c r="V258" s="176" t="str">
        <f t="shared" si="217"/>
        <v xml:space="preserve"> </v>
      </c>
    </row>
    <row r="259" spans="1:27" ht="12.75" customHeight="1">
      <c r="A259" s="26"/>
      <c r="B259" s="174" t="s">
        <v>16</v>
      </c>
      <c r="C259" s="28">
        <v>0.8</v>
      </c>
      <c r="D259" s="30">
        <v>3</v>
      </c>
      <c r="E259" s="29">
        <v>4</v>
      </c>
      <c r="F259" s="29">
        <f>Max!$B$3*C259</f>
        <v>68</v>
      </c>
      <c r="G259" s="86"/>
      <c r="H259" s="87"/>
      <c r="I259" s="86">
        <f>D259*E259</f>
        <v>12</v>
      </c>
      <c r="J259" s="87">
        <f>F259*I259</f>
        <v>816</v>
      </c>
      <c r="K259" s="86"/>
      <c r="L259" s="87"/>
      <c r="R259" s="176" t="str">
        <f t="shared" si="213"/>
        <v xml:space="preserve"> </v>
      </c>
      <c r="S259" s="176" t="str">
        <f t="shared" si="214"/>
        <v xml:space="preserve"> </v>
      </c>
      <c r="T259" s="176" t="str">
        <f t="shared" si="215"/>
        <v xml:space="preserve"> </v>
      </c>
      <c r="U259" s="176">
        <f t="shared" si="216"/>
        <v>12</v>
      </c>
      <c r="V259" s="176" t="str">
        <f t="shared" si="217"/>
        <v xml:space="preserve"> </v>
      </c>
    </row>
    <row r="260" spans="1:27" ht="12.75" customHeight="1">
      <c r="A260" s="31">
        <v>2</v>
      </c>
      <c r="B260" s="32" t="s">
        <v>2</v>
      </c>
      <c r="C260" s="33">
        <v>0.5</v>
      </c>
      <c r="D260" s="34">
        <v>5</v>
      </c>
      <c r="E260" s="35">
        <v>1</v>
      </c>
      <c r="F260" s="35">
        <f>Max!$B$2*C260</f>
        <v>100</v>
      </c>
      <c r="G260" s="86">
        <f>D260*E260</f>
        <v>5</v>
      </c>
      <c r="H260" s="87">
        <f>F260*G260</f>
        <v>500</v>
      </c>
      <c r="I260" s="86"/>
      <c r="J260" s="87"/>
      <c r="K260" s="86"/>
      <c r="L260" s="87"/>
      <c r="M260" s="175">
        <f>IF(ISNUMBER(SEARCH("squat",$B260)),IF($C260&gt;=0.5,IF($C260&lt;0.6,$D260*$E260," ")," ")," ")</f>
        <v>5</v>
      </c>
      <c r="N260" s="175" t="str">
        <f>IF(ISNUMBER(SEARCH("squat",$B260)),IF($C260&gt;=0.6,IF($C260&lt;0.7,$D260*$E260," ")," ")," ")</f>
        <v xml:space="preserve"> </v>
      </c>
      <c r="O260" s="175" t="str">
        <f>IF(ISNUMBER(SEARCH("squat",$B260)),IF($C260&gt;=0.7,IF($C260&lt;0.8,$D260*$E260," ")," ")," ")</f>
        <v xml:space="preserve"> </v>
      </c>
      <c r="P260" s="175" t="str">
        <f>IF(ISNUMBER(SEARCH("squat",$B260)),IF($C260&gt;=0.8,IF($C260&lt;0.9,$D260*$E260," ")," ")," ")</f>
        <v xml:space="preserve"> </v>
      </c>
      <c r="Q260" s="175" t="str">
        <f>IF(ISNUMBER(SEARCH("squat",$B260)),IF($C260&gt;=0.9,$D260*$E260," ")," ")</f>
        <v xml:space="preserve"> </v>
      </c>
    </row>
    <row r="261" spans="1:27" ht="12.75" customHeight="1">
      <c r="A261" s="31"/>
      <c r="B261" s="173" t="s">
        <v>2</v>
      </c>
      <c r="C261" s="33">
        <v>0.6</v>
      </c>
      <c r="D261" s="34">
        <v>4</v>
      </c>
      <c r="E261" s="35">
        <v>1</v>
      </c>
      <c r="F261" s="35">
        <f>Max!$B$2*C261</f>
        <v>120</v>
      </c>
      <c r="G261" s="86">
        <f>D261*E261</f>
        <v>4</v>
      </c>
      <c r="H261" s="87">
        <f>F261*G261</f>
        <v>480</v>
      </c>
      <c r="I261" s="86"/>
      <c r="J261" s="87"/>
      <c r="K261" s="86"/>
      <c r="L261" s="87"/>
      <c r="M261" s="175" t="str">
        <f t="shared" ref="M261:M263" si="218">IF(ISNUMBER(SEARCH("squat",$B261)),IF($C261&gt;=0.5,IF($C261&lt;0.6,$D261*$E261," ")," ")," ")</f>
        <v xml:space="preserve"> </v>
      </c>
      <c r="N261" s="175">
        <f t="shared" ref="N261:N263" si="219">IF(ISNUMBER(SEARCH("squat",$B261)),IF($C261&gt;=0.6,IF($C261&lt;0.7,$D261*$E261," ")," ")," ")</f>
        <v>4</v>
      </c>
      <c r="O261" s="175" t="str">
        <f t="shared" ref="O261:O263" si="220">IF(ISNUMBER(SEARCH("squat",$B261)),IF($C261&gt;=0.7,IF($C261&lt;0.8,$D261*$E261," ")," ")," ")</f>
        <v xml:space="preserve"> </v>
      </c>
      <c r="P261" s="175" t="str">
        <f t="shared" ref="P261:P263" si="221">IF(ISNUMBER(SEARCH("squat",$B261)),IF($C261&gt;=0.8,IF($C261&lt;0.9,$D261*$E261," ")," ")," ")</f>
        <v xml:space="preserve"> </v>
      </c>
      <c r="Q261" s="175" t="str">
        <f t="shared" ref="Q261:Q263" si="222">IF(ISNUMBER(SEARCH("squat",$B261)),IF($C261&gt;=0.9,$D261*$E261," ")," ")</f>
        <v xml:space="preserve"> </v>
      </c>
    </row>
    <row r="262" spans="1:27" ht="12.75" customHeight="1">
      <c r="A262" s="31"/>
      <c r="B262" s="173" t="s">
        <v>2</v>
      </c>
      <c r="C262" s="33">
        <v>0.7</v>
      </c>
      <c r="D262" s="34">
        <v>3</v>
      </c>
      <c r="E262" s="35">
        <v>1</v>
      </c>
      <c r="F262" s="35">
        <f>Max!$B$2*C262</f>
        <v>140</v>
      </c>
      <c r="G262" s="86">
        <f>D262*E262</f>
        <v>3</v>
      </c>
      <c r="H262" s="87">
        <f>F262*G262</f>
        <v>420</v>
      </c>
      <c r="I262" s="86"/>
      <c r="J262" s="87"/>
      <c r="K262" s="86"/>
      <c r="L262" s="87"/>
      <c r="M262" s="175" t="str">
        <f t="shared" si="218"/>
        <v xml:space="preserve"> </v>
      </c>
      <c r="N262" s="175" t="str">
        <f t="shared" si="219"/>
        <v xml:space="preserve"> </v>
      </c>
      <c r="O262" s="175">
        <f t="shared" si="220"/>
        <v>3</v>
      </c>
      <c r="P262" s="175" t="str">
        <f t="shared" si="221"/>
        <v xml:space="preserve"> </v>
      </c>
      <c r="Q262" s="175" t="str">
        <f t="shared" si="222"/>
        <v xml:space="preserve"> </v>
      </c>
    </row>
    <row r="263" spans="1:27" ht="12.75" customHeight="1">
      <c r="A263" s="31"/>
      <c r="B263" s="173" t="s">
        <v>2</v>
      </c>
      <c r="C263" s="33">
        <v>0.8</v>
      </c>
      <c r="D263" s="34">
        <v>2</v>
      </c>
      <c r="E263" s="35">
        <v>4</v>
      </c>
      <c r="F263" s="35">
        <f>Max!$B$2*C263</f>
        <v>160</v>
      </c>
      <c r="G263" s="86">
        <f>D263*E263</f>
        <v>8</v>
      </c>
      <c r="H263" s="87">
        <f>F263*G263</f>
        <v>1280</v>
      </c>
      <c r="I263" s="86"/>
      <c r="J263" s="87"/>
      <c r="K263" s="86"/>
      <c r="L263" s="87"/>
      <c r="M263" s="175" t="str">
        <f t="shared" si="218"/>
        <v xml:space="preserve"> </v>
      </c>
      <c r="N263" s="175" t="str">
        <f t="shared" si="219"/>
        <v xml:space="preserve"> </v>
      </c>
      <c r="O263" s="175" t="str">
        <f t="shared" si="220"/>
        <v xml:space="preserve"> </v>
      </c>
      <c r="P263" s="175">
        <f t="shared" si="221"/>
        <v>8</v>
      </c>
      <c r="Q263" s="175" t="str">
        <f t="shared" si="222"/>
        <v xml:space="preserve"> </v>
      </c>
    </row>
    <row r="264" spans="1:27" ht="12.75" customHeight="1">
      <c r="A264" s="26">
        <v>3</v>
      </c>
      <c r="B264" s="27" t="s">
        <v>16</v>
      </c>
      <c r="C264" s="28">
        <v>0.5</v>
      </c>
      <c r="D264" s="30">
        <v>4</v>
      </c>
      <c r="E264" s="29">
        <v>1</v>
      </c>
      <c r="F264" s="29">
        <f>Max!$B$3*C264</f>
        <v>42.5</v>
      </c>
      <c r="G264" s="86"/>
      <c r="H264" s="87"/>
      <c r="I264" s="86">
        <f>D264*E264</f>
        <v>4</v>
      </c>
      <c r="J264" s="87">
        <f>F264*I264</f>
        <v>170</v>
      </c>
      <c r="K264" s="86"/>
      <c r="L264" s="87"/>
      <c r="R264" s="176">
        <f t="shared" ref="R264:R266" si="223">IF(ISNUMBER(SEARCH("bench",$B264)),IF($C264&gt;=0.5,IF($C264&lt;0.6,$D264*$E264," ")," ")," ")</f>
        <v>4</v>
      </c>
      <c r="S264" s="176" t="str">
        <f t="shared" ref="S264:S266" si="224">IF(ISNUMBER(SEARCH("bench",$B264)),IF($C264&gt;=0.6,IF($C264&lt;0.7,$D264*$E264," ")," ")," ")</f>
        <v xml:space="preserve"> </v>
      </c>
      <c r="T264" s="176" t="str">
        <f t="shared" ref="T264:T266" si="225">IF(ISNUMBER(SEARCH("bench",$B264)),IF($C264&gt;=0.7,IF($C264&lt;0.8,$D264*$E264," ")," ")," ")</f>
        <v xml:space="preserve"> </v>
      </c>
      <c r="U264" s="176" t="str">
        <f t="shared" ref="U264:U266" si="226">IF(ISNUMBER(SEARCH("bench",$B264)),IF($C264&gt;=0.8,IF($C264&lt;0.9,$D264*$E264," ")," ")," ")</f>
        <v xml:space="preserve"> </v>
      </c>
      <c r="V264" s="176" t="str">
        <f t="shared" ref="V264:V266" si="227">IF(ISNUMBER(SEARCH("bench",$B264)),IF($C264&gt;=0.9,$D264*$E264," ")," ")</f>
        <v xml:space="preserve"> </v>
      </c>
    </row>
    <row r="265" spans="1:27" ht="12.75" customHeight="1">
      <c r="A265" s="26"/>
      <c r="B265" s="174" t="s">
        <v>16</v>
      </c>
      <c r="C265" s="28">
        <v>0.6</v>
      </c>
      <c r="D265" s="30">
        <v>4</v>
      </c>
      <c r="E265" s="29">
        <v>1</v>
      </c>
      <c r="F265" s="29">
        <f>Max!$B$3*C265</f>
        <v>51</v>
      </c>
      <c r="G265" s="86"/>
      <c r="H265" s="87"/>
      <c r="I265" s="86">
        <f>D265*E265</f>
        <v>4</v>
      </c>
      <c r="J265" s="87">
        <f>F265*I265</f>
        <v>204</v>
      </c>
      <c r="K265" s="86"/>
      <c r="L265" s="87"/>
      <c r="R265" s="176" t="str">
        <f t="shared" si="223"/>
        <v xml:space="preserve"> </v>
      </c>
      <c r="S265" s="176">
        <f t="shared" si="224"/>
        <v>4</v>
      </c>
      <c r="T265" s="176" t="str">
        <f t="shared" si="225"/>
        <v xml:space="preserve"> </v>
      </c>
      <c r="U265" s="176" t="str">
        <f t="shared" si="226"/>
        <v xml:space="preserve"> </v>
      </c>
      <c r="V265" s="176" t="str">
        <f t="shared" si="227"/>
        <v xml:space="preserve"> </v>
      </c>
    </row>
    <row r="266" spans="1:27" ht="12.75" customHeight="1">
      <c r="A266" s="26"/>
      <c r="B266" s="174" t="s">
        <v>16</v>
      </c>
      <c r="C266" s="28">
        <v>0.7</v>
      </c>
      <c r="D266" s="30">
        <v>4</v>
      </c>
      <c r="E266" s="29">
        <v>4</v>
      </c>
      <c r="F266" s="29">
        <f>Max!$B$3*C266</f>
        <v>59.499999999999993</v>
      </c>
      <c r="G266" s="86"/>
      <c r="H266" s="87"/>
      <c r="I266" s="86">
        <f>D266*E266</f>
        <v>16</v>
      </c>
      <c r="J266" s="87">
        <f>F266*I266</f>
        <v>951.99999999999989</v>
      </c>
      <c r="K266" s="86"/>
      <c r="L266" s="87"/>
      <c r="R266" s="176" t="str">
        <f t="shared" si="223"/>
        <v xml:space="preserve"> </v>
      </c>
      <c r="S266" s="176" t="str">
        <f t="shared" si="224"/>
        <v xml:space="preserve"> </v>
      </c>
      <c r="T266" s="176">
        <f t="shared" si="225"/>
        <v>16</v>
      </c>
      <c r="U266" s="176" t="str">
        <f t="shared" si="226"/>
        <v xml:space="preserve"> </v>
      </c>
      <c r="V266" s="176" t="str">
        <f t="shared" si="227"/>
        <v xml:space="preserve"> </v>
      </c>
    </row>
    <row r="267" spans="1:27" ht="12.75" customHeight="1">
      <c r="A267" s="36">
        <v>4</v>
      </c>
      <c r="B267" s="48" t="s">
        <v>87</v>
      </c>
      <c r="C267" s="49"/>
      <c r="D267" s="38">
        <v>6</v>
      </c>
      <c r="E267" s="39">
        <v>4</v>
      </c>
      <c r="F267" s="50"/>
      <c r="G267" s="86"/>
      <c r="H267" s="87"/>
      <c r="I267" s="86"/>
      <c r="J267" s="87"/>
      <c r="K267" s="86"/>
      <c r="L267" s="87"/>
    </row>
    <row r="268" spans="1:27" ht="12.75" customHeight="1">
      <c r="A268" s="40">
        <v>5</v>
      </c>
      <c r="B268" s="41" t="s">
        <v>80</v>
      </c>
      <c r="C268" s="42"/>
      <c r="D268" s="55">
        <v>5</v>
      </c>
      <c r="E268" s="43">
        <v>5</v>
      </c>
      <c r="F268" s="43"/>
      <c r="G268" s="86"/>
      <c r="H268" s="87"/>
      <c r="I268" s="86"/>
      <c r="J268" s="87"/>
      <c r="K268" s="86"/>
      <c r="L268" s="87"/>
    </row>
    <row r="269" spans="1:27" ht="12.75" customHeight="1">
      <c r="C269" s="24"/>
      <c r="D269" s="17"/>
      <c r="E269" s="17"/>
      <c r="F269" s="17"/>
      <c r="G269" s="86"/>
      <c r="H269" s="87"/>
      <c r="I269" s="86"/>
      <c r="J269" s="87"/>
      <c r="K269" s="86"/>
      <c r="L269" s="87"/>
    </row>
    <row r="270" spans="1:27" ht="12.75" customHeight="1">
      <c r="A270" s="11" t="s">
        <v>17</v>
      </c>
      <c r="C270" s="25" t="s">
        <v>12</v>
      </c>
      <c r="D270" s="16" t="s">
        <v>13</v>
      </c>
      <c r="E270" s="16" t="s">
        <v>14</v>
      </c>
      <c r="F270" s="16" t="s">
        <v>15</v>
      </c>
      <c r="G270" s="86"/>
      <c r="H270" s="87"/>
      <c r="I270" s="86"/>
      <c r="J270" s="87"/>
      <c r="K270" s="86"/>
      <c r="L270" s="87"/>
    </row>
    <row r="271" spans="1:27" ht="12.75" customHeight="1">
      <c r="A271" s="44">
        <v>1</v>
      </c>
      <c r="B271" s="45" t="s">
        <v>27</v>
      </c>
      <c r="C271" s="46">
        <v>0.5</v>
      </c>
      <c r="D271" s="52">
        <v>3</v>
      </c>
      <c r="E271" s="47">
        <v>1</v>
      </c>
      <c r="F271" s="47">
        <f>Max!$B$4*C271</f>
        <v>80</v>
      </c>
      <c r="G271" s="86"/>
      <c r="H271" s="87"/>
      <c r="I271" s="86"/>
      <c r="J271" s="87"/>
      <c r="K271" s="86">
        <f>D271*E271</f>
        <v>3</v>
      </c>
      <c r="L271" s="87">
        <f>F271*K271</f>
        <v>240</v>
      </c>
      <c r="W271" s="177">
        <f>IF(ISNUMBER(SEARCH("deadlift",$B271)),IF($C271&gt;=0.5,IF($C271&lt;0.6,$D271*$E271," ")," ")," ")</f>
        <v>3</v>
      </c>
      <c r="X271" s="177" t="str">
        <f>IF(ISNUMBER(SEARCH("deadlift",$B271)),IF($C271&gt;=0.6,IF($C271&lt;0.7,$D271*$E271," ")," ")," ")</f>
        <v xml:space="preserve"> </v>
      </c>
      <c r="Y271" s="177" t="str">
        <f>IF(ISNUMBER(SEARCH("deadlift",$B271)),IF($C271&gt;=0.7,IF($C271&lt;0.8,$D271*$E271," ")," ")," ")</f>
        <v xml:space="preserve"> </v>
      </c>
      <c r="Z271" s="177" t="str">
        <f>IF(ISNUMBER(SEARCH("deadlift",$B271)),IF($C271&gt;=0.8,IF($C271&lt;0.9,$D271*$E271," ")," ")," ")</f>
        <v xml:space="preserve"> </v>
      </c>
      <c r="AA271" s="177" t="str">
        <f>IF(ISNUMBER(SEARCH("deadlift",$B271)),IF($C271&gt;=0.9,$D271*$E271," ")," ")</f>
        <v xml:space="preserve"> </v>
      </c>
    </row>
    <row r="272" spans="1:27" ht="12.75" customHeight="1">
      <c r="A272" s="44"/>
      <c r="B272" s="179" t="s">
        <v>27</v>
      </c>
      <c r="C272" s="46">
        <v>0.6</v>
      </c>
      <c r="D272" s="52">
        <v>3</v>
      </c>
      <c r="E272" s="47">
        <v>1</v>
      </c>
      <c r="F272" s="47">
        <f>Max!$B$4*C272</f>
        <v>96</v>
      </c>
      <c r="G272" s="86"/>
      <c r="H272" s="87"/>
      <c r="I272" s="86"/>
      <c r="J272" s="87"/>
      <c r="K272" s="86">
        <f>D272*E272</f>
        <v>3</v>
      </c>
      <c r="L272" s="87">
        <f>F272*K272</f>
        <v>288</v>
      </c>
      <c r="W272" s="177" t="str">
        <f t="shared" ref="W272:W274" si="228">IF(ISNUMBER(SEARCH("deadlift",$B272)),IF($C272&gt;=0.5,IF($C272&lt;0.6,$D272*$E272," ")," ")," ")</f>
        <v xml:space="preserve"> </v>
      </c>
      <c r="X272" s="177">
        <f t="shared" ref="X272:X274" si="229">IF(ISNUMBER(SEARCH("deadlift",$B272)),IF($C272&gt;=0.6,IF($C272&lt;0.7,$D272*$E272," ")," ")," ")</f>
        <v>3</v>
      </c>
      <c r="Y272" s="177" t="str">
        <f t="shared" ref="Y272:Y274" si="230">IF(ISNUMBER(SEARCH("deadlift",$B272)),IF($C272&gt;=0.7,IF($C272&lt;0.8,$D272*$E272," ")," ")," ")</f>
        <v xml:space="preserve"> </v>
      </c>
      <c r="Z272" s="177" t="str">
        <f t="shared" ref="Z272:Z274" si="231">IF(ISNUMBER(SEARCH("deadlift",$B272)),IF($C272&gt;=0.8,IF($C272&lt;0.9,$D272*$E272," ")," ")," ")</f>
        <v xml:space="preserve"> </v>
      </c>
      <c r="AA272" s="177" t="str">
        <f t="shared" ref="AA272:AA274" si="232">IF(ISNUMBER(SEARCH("deadlift",$B272)),IF($C272&gt;=0.9,$D272*$E272," ")," ")</f>
        <v xml:space="preserve"> </v>
      </c>
    </row>
    <row r="273" spans="1:27" ht="12.75" customHeight="1">
      <c r="A273" s="44"/>
      <c r="B273" s="179" t="s">
        <v>27</v>
      </c>
      <c r="C273" s="46">
        <v>0.65</v>
      </c>
      <c r="D273" s="52">
        <v>3</v>
      </c>
      <c r="E273" s="47">
        <v>1</v>
      </c>
      <c r="F273" s="47">
        <f>Max!$B$4*C273</f>
        <v>104</v>
      </c>
      <c r="G273" s="86"/>
      <c r="H273" s="87"/>
      <c r="I273" s="86"/>
      <c r="J273" s="87"/>
      <c r="K273" s="86">
        <f>D273*E273</f>
        <v>3</v>
      </c>
      <c r="L273" s="87">
        <f>F273*K273</f>
        <v>312</v>
      </c>
      <c r="W273" s="177" t="str">
        <f t="shared" si="228"/>
        <v xml:space="preserve"> </v>
      </c>
      <c r="X273" s="177">
        <f t="shared" si="229"/>
        <v>3</v>
      </c>
      <c r="Y273" s="177" t="str">
        <f t="shared" si="230"/>
        <v xml:space="preserve"> </v>
      </c>
      <c r="Z273" s="177" t="str">
        <f t="shared" si="231"/>
        <v xml:space="preserve"> </v>
      </c>
      <c r="AA273" s="177" t="str">
        <f t="shared" si="232"/>
        <v xml:space="preserve"> </v>
      </c>
    </row>
    <row r="274" spans="1:27" ht="12.75" customHeight="1">
      <c r="A274" s="44"/>
      <c r="B274" s="179" t="s">
        <v>27</v>
      </c>
      <c r="C274" s="46">
        <v>0.7</v>
      </c>
      <c r="D274" s="52">
        <v>2</v>
      </c>
      <c r="E274" s="47">
        <v>4</v>
      </c>
      <c r="F274" s="47">
        <f>Max!$B$4*C274</f>
        <v>112</v>
      </c>
      <c r="G274" s="86"/>
      <c r="H274" s="87"/>
      <c r="I274" s="86"/>
      <c r="J274" s="87"/>
      <c r="K274" s="86">
        <f>D274*E274</f>
        <v>8</v>
      </c>
      <c r="L274" s="87">
        <f>F274*K274</f>
        <v>896</v>
      </c>
      <c r="W274" s="177" t="str">
        <f t="shared" si="228"/>
        <v xml:space="preserve"> </v>
      </c>
      <c r="X274" s="177" t="str">
        <f t="shared" si="229"/>
        <v xml:space="preserve"> </v>
      </c>
      <c r="Y274" s="177">
        <f t="shared" si="230"/>
        <v>8</v>
      </c>
      <c r="Z274" s="177" t="str">
        <f t="shared" si="231"/>
        <v xml:space="preserve"> </v>
      </c>
      <c r="AA274" s="177" t="str">
        <f t="shared" si="232"/>
        <v xml:space="preserve"> </v>
      </c>
    </row>
    <row r="275" spans="1:27" ht="12.75" customHeight="1">
      <c r="A275" s="26">
        <v>2</v>
      </c>
      <c r="B275" s="27" t="s">
        <v>16</v>
      </c>
      <c r="C275" s="28">
        <v>0.5</v>
      </c>
      <c r="D275" s="30">
        <v>5</v>
      </c>
      <c r="E275" s="29">
        <v>1</v>
      </c>
      <c r="F275" s="29">
        <f>Max!$B$3*C275</f>
        <v>42.5</v>
      </c>
      <c r="G275" s="86"/>
      <c r="H275" s="87"/>
      <c r="I275" s="86">
        <f>D275*E275</f>
        <v>5</v>
      </c>
      <c r="J275" s="87">
        <f>F275*I275</f>
        <v>212.5</v>
      </c>
      <c r="K275" s="86"/>
      <c r="L275" s="87"/>
      <c r="R275" s="176">
        <f t="shared" ref="R275:R278" si="233">IF(ISNUMBER(SEARCH("bench",$B275)),IF($C275&gt;=0.5,IF($C275&lt;0.6,$D275*$E275," ")," ")," ")</f>
        <v>5</v>
      </c>
      <c r="S275" s="176" t="str">
        <f t="shared" ref="S275:S278" si="234">IF(ISNUMBER(SEARCH("bench",$B275)),IF($C275&gt;=0.6,IF($C275&lt;0.7,$D275*$E275," ")," ")," ")</f>
        <v xml:space="preserve"> </v>
      </c>
      <c r="T275" s="176" t="str">
        <f t="shared" ref="T275:T278" si="235">IF(ISNUMBER(SEARCH("bench",$B275)),IF($C275&gt;=0.7,IF($C275&lt;0.8,$D275*$E275," ")," ")," ")</f>
        <v xml:space="preserve"> </v>
      </c>
      <c r="U275" s="176" t="str">
        <f t="shared" ref="U275:U278" si="236">IF(ISNUMBER(SEARCH("bench",$B275)),IF($C275&gt;=0.8,IF($C275&lt;0.9,$D275*$E275," ")," ")," ")</f>
        <v xml:space="preserve"> </v>
      </c>
      <c r="V275" s="176" t="str">
        <f t="shared" ref="V275:V278" si="237">IF(ISNUMBER(SEARCH("bench",$B275)),IF($C275&gt;=0.9,$D275*$E275," ")," ")</f>
        <v xml:space="preserve"> </v>
      </c>
    </row>
    <row r="276" spans="1:27" ht="12.75" customHeight="1">
      <c r="A276" s="26"/>
      <c r="B276" s="174" t="s">
        <v>16</v>
      </c>
      <c r="C276" s="28">
        <v>0.6</v>
      </c>
      <c r="D276" s="30">
        <v>4</v>
      </c>
      <c r="E276" s="29">
        <v>1</v>
      </c>
      <c r="F276" s="29">
        <f>Max!$B$3*C276</f>
        <v>51</v>
      </c>
      <c r="G276" s="86"/>
      <c r="H276" s="87"/>
      <c r="I276" s="86">
        <f>D276*E276</f>
        <v>4</v>
      </c>
      <c r="J276" s="87">
        <f>F276*I276</f>
        <v>204</v>
      </c>
      <c r="K276" s="86"/>
      <c r="L276" s="87"/>
      <c r="R276" s="176" t="str">
        <f t="shared" si="233"/>
        <v xml:space="preserve"> </v>
      </c>
      <c r="S276" s="176">
        <f t="shared" si="234"/>
        <v>4</v>
      </c>
      <c r="T276" s="176" t="str">
        <f t="shared" si="235"/>
        <v xml:space="preserve"> </v>
      </c>
      <c r="U276" s="176" t="str">
        <f t="shared" si="236"/>
        <v xml:space="preserve"> </v>
      </c>
      <c r="V276" s="176" t="str">
        <f t="shared" si="237"/>
        <v xml:space="preserve"> </v>
      </c>
    </row>
    <row r="277" spans="1:27" ht="12.75" customHeight="1">
      <c r="A277" s="26"/>
      <c r="B277" s="174" t="s">
        <v>16</v>
      </c>
      <c r="C277" s="28">
        <v>0.7</v>
      </c>
      <c r="D277" s="30">
        <v>3</v>
      </c>
      <c r="E277" s="29">
        <v>1</v>
      </c>
      <c r="F277" s="29">
        <f>Max!$B$3*C277</f>
        <v>59.499999999999993</v>
      </c>
      <c r="G277" s="86"/>
      <c r="H277" s="87"/>
      <c r="I277" s="86">
        <f>D277*E277</f>
        <v>3</v>
      </c>
      <c r="J277" s="87">
        <f>F277*I277</f>
        <v>178.49999999999997</v>
      </c>
      <c r="K277" s="86"/>
      <c r="L277" s="87"/>
      <c r="R277" s="176" t="str">
        <f t="shared" si="233"/>
        <v xml:space="preserve"> </v>
      </c>
      <c r="S277" s="176" t="str">
        <f t="shared" si="234"/>
        <v xml:space="preserve"> </v>
      </c>
      <c r="T277" s="176">
        <f t="shared" si="235"/>
        <v>3</v>
      </c>
      <c r="U277" s="176" t="str">
        <f t="shared" si="236"/>
        <v xml:space="preserve"> </v>
      </c>
      <c r="V277" s="176" t="str">
        <f t="shared" si="237"/>
        <v xml:space="preserve"> </v>
      </c>
    </row>
    <row r="278" spans="1:27" ht="12.75" customHeight="1">
      <c r="A278" s="26"/>
      <c r="B278" s="174" t="s">
        <v>16</v>
      </c>
      <c r="C278" s="28">
        <v>0.75</v>
      </c>
      <c r="D278" s="30">
        <v>2</v>
      </c>
      <c r="E278" s="29">
        <v>4</v>
      </c>
      <c r="F278" s="29">
        <f>Max!$B$3*C278</f>
        <v>63.75</v>
      </c>
      <c r="G278" s="86"/>
      <c r="H278" s="87"/>
      <c r="I278" s="86">
        <f>D278*E278</f>
        <v>8</v>
      </c>
      <c r="J278" s="87">
        <f>F278*I278</f>
        <v>510</v>
      </c>
      <c r="K278" s="86"/>
      <c r="L278" s="87"/>
      <c r="R278" s="176" t="str">
        <f t="shared" si="233"/>
        <v xml:space="preserve"> </v>
      </c>
      <c r="S278" s="176" t="str">
        <f t="shared" si="234"/>
        <v xml:space="preserve"> </v>
      </c>
      <c r="T278" s="176">
        <f t="shared" si="235"/>
        <v>8</v>
      </c>
      <c r="U278" s="176" t="str">
        <f t="shared" si="236"/>
        <v xml:space="preserve"> </v>
      </c>
      <c r="V278" s="176" t="str">
        <f t="shared" si="237"/>
        <v xml:space="preserve"> </v>
      </c>
    </row>
    <row r="279" spans="1:27" ht="12.75" customHeight="1">
      <c r="A279" s="44">
        <v>3</v>
      </c>
      <c r="B279" s="45" t="s">
        <v>120</v>
      </c>
      <c r="C279" s="46">
        <v>0.7</v>
      </c>
      <c r="D279" s="52">
        <v>3</v>
      </c>
      <c r="E279" s="47">
        <v>1</v>
      </c>
      <c r="F279" s="47">
        <f>Max!$B$4*C279</f>
        <v>112</v>
      </c>
      <c r="G279" s="86"/>
      <c r="H279" s="87"/>
      <c r="I279" s="86"/>
      <c r="J279" s="87"/>
      <c r="K279" s="86">
        <f>D279*E279</f>
        <v>3</v>
      </c>
      <c r="L279" s="87">
        <f>F279*K279</f>
        <v>336</v>
      </c>
      <c r="W279" s="177" t="str">
        <f>IF(ISNUMBER(SEARCH("deadlift",$B279)),IF($C279&gt;=0.5,IF($C279&lt;0.6,$D279*$E279," ")," ")," ")</f>
        <v xml:space="preserve"> </v>
      </c>
      <c r="X279" s="177" t="str">
        <f>IF(ISNUMBER(SEARCH("deadlift",$B279)),IF($C279&gt;=0.6,IF($C279&lt;0.7,$D279*$E279," ")," ")," ")</f>
        <v xml:space="preserve"> </v>
      </c>
      <c r="Y279" s="177">
        <f>IF(ISNUMBER(SEARCH("deadlift",$B279)),IF($C279&gt;=0.7,IF($C279&lt;0.8,$D279*$E279," ")," ")," ")</f>
        <v>3</v>
      </c>
      <c r="Z279" s="177" t="str">
        <f>IF(ISNUMBER(SEARCH("deadlift",$B279)),IF($C279&gt;=0.8,IF($C279&lt;0.9,$D279*$E279," ")," ")," ")</f>
        <v xml:space="preserve"> </v>
      </c>
      <c r="AA279" s="177" t="str">
        <f>IF(ISNUMBER(SEARCH("deadlift",$B279)),IF($C279&gt;=0.9,$D279*$E279," ")," ")</f>
        <v xml:space="preserve"> </v>
      </c>
    </row>
    <row r="280" spans="1:27" ht="12.75" customHeight="1">
      <c r="A280" s="44"/>
      <c r="B280" s="179" t="s">
        <v>120</v>
      </c>
      <c r="C280" s="46">
        <v>0.8</v>
      </c>
      <c r="D280" s="52">
        <v>3</v>
      </c>
      <c r="E280" s="47">
        <v>1</v>
      </c>
      <c r="F280" s="47">
        <f>Max!$B$4*C280</f>
        <v>128</v>
      </c>
      <c r="G280" s="86"/>
      <c r="H280" s="87"/>
      <c r="I280" s="86"/>
      <c r="J280" s="87"/>
      <c r="K280" s="86">
        <f>D280*E280</f>
        <v>3</v>
      </c>
      <c r="L280" s="87">
        <f>F280*K280</f>
        <v>384</v>
      </c>
      <c r="W280" s="177" t="str">
        <f t="shared" ref="W280:W282" si="238">IF(ISNUMBER(SEARCH("deadlift",$B280)),IF($C280&gt;=0.5,IF($C280&lt;0.6,$D280*$E280," ")," ")," ")</f>
        <v xml:space="preserve"> </v>
      </c>
      <c r="X280" s="177" t="str">
        <f t="shared" ref="X280:X282" si="239">IF(ISNUMBER(SEARCH("deadlift",$B280)),IF($C280&gt;=0.6,IF($C280&lt;0.7,$D280*$E280," ")," ")," ")</f>
        <v xml:space="preserve"> </v>
      </c>
      <c r="Y280" s="177" t="str">
        <f t="shared" ref="Y280:Y282" si="240">IF(ISNUMBER(SEARCH("deadlift",$B280)),IF($C280&gt;=0.7,IF($C280&lt;0.8,$D280*$E280," ")," ")," ")</f>
        <v xml:space="preserve"> </v>
      </c>
      <c r="Z280" s="177">
        <f t="shared" ref="Z280:Z282" si="241">IF(ISNUMBER(SEARCH("deadlift",$B280)),IF($C280&gt;=0.8,IF($C280&lt;0.9,$D280*$E280," ")," ")," ")</f>
        <v>3</v>
      </c>
      <c r="AA280" s="177" t="str">
        <f t="shared" ref="AA280:AA282" si="242">IF(ISNUMBER(SEARCH("deadlift",$B280)),IF($C280&gt;=0.9,$D280*$E280," ")," ")</f>
        <v xml:space="preserve"> </v>
      </c>
    </row>
    <row r="281" spans="1:27" ht="12.75" customHeight="1">
      <c r="A281" s="44"/>
      <c r="B281" s="179" t="s">
        <v>120</v>
      </c>
      <c r="C281" s="46">
        <v>0.9</v>
      </c>
      <c r="D281" s="52">
        <v>2</v>
      </c>
      <c r="E281" s="47">
        <v>2</v>
      </c>
      <c r="F281" s="47">
        <f>Max!$B$4*C281</f>
        <v>144</v>
      </c>
      <c r="G281" s="86"/>
      <c r="H281" s="87"/>
      <c r="I281" s="86"/>
      <c r="J281" s="87"/>
      <c r="K281" s="86">
        <f>D281*E281</f>
        <v>4</v>
      </c>
      <c r="L281" s="87">
        <f>F281*K281</f>
        <v>576</v>
      </c>
      <c r="W281" s="177" t="str">
        <f t="shared" si="238"/>
        <v xml:space="preserve"> </v>
      </c>
      <c r="X281" s="177" t="str">
        <f t="shared" si="239"/>
        <v xml:space="preserve"> </v>
      </c>
      <c r="Y281" s="177" t="str">
        <f t="shared" si="240"/>
        <v xml:space="preserve"> </v>
      </c>
      <c r="Z281" s="177" t="str">
        <f t="shared" si="241"/>
        <v xml:space="preserve"> </v>
      </c>
      <c r="AA281" s="177">
        <f t="shared" si="242"/>
        <v>4</v>
      </c>
    </row>
    <row r="282" spans="1:27" ht="12.75" customHeight="1">
      <c r="A282" s="44"/>
      <c r="B282" s="179" t="s">
        <v>120</v>
      </c>
      <c r="C282" s="46">
        <v>0.95</v>
      </c>
      <c r="D282" s="52">
        <v>1</v>
      </c>
      <c r="E282" s="47">
        <v>3</v>
      </c>
      <c r="F282" s="47">
        <f>Max!$B$4*C282</f>
        <v>152</v>
      </c>
      <c r="G282" s="86"/>
      <c r="H282" s="87"/>
      <c r="I282" s="86"/>
      <c r="J282" s="87"/>
      <c r="K282" s="86">
        <f>D282*E282</f>
        <v>3</v>
      </c>
      <c r="L282" s="87">
        <f>F282*K282</f>
        <v>456</v>
      </c>
      <c r="W282" s="177" t="str">
        <f t="shared" si="238"/>
        <v xml:space="preserve"> </v>
      </c>
      <c r="X282" s="177" t="str">
        <f t="shared" si="239"/>
        <v xml:space="preserve"> </v>
      </c>
      <c r="Y282" s="177" t="str">
        <f t="shared" si="240"/>
        <v xml:space="preserve"> </v>
      </c>
      <c r="Z282" s="177" t="str">
        <f t="shared" si="241"/>
        <v xml:space="preserve"> </v>
      </c>
      <c r="AA282" s="177">
        <f t="shared" si="242"/>
        <v>3</v>
      </c>
    </row>
    <row r="283" spans="1:27" ht="12.75" customHeight="1">
      <c r="A283" s="51">
        <v>4</v>
      </c>
      <c r="B283" s="54" t="s">
        <v>26</v>
      </c>
      <c r="C283" s="37"/>
      <c r="D283" s="39">
        <v>6</v>
      </c>
      <c r="E283" s="39">
        <v>5</v>
      </c>
      <c r="F283" s="39"/>
      <c r="G283" s="86"/>
      <c r="H283" s="87"/>
      <c r="I283" s="86"/>
      <c r="J283" s="87"/>
      <c r="K283" s="86"/>
      <c r="L283" s="87"/>
    </row>
    <row r="284" spans="1:27" ht="12.75" customHeight="1">
      <c r="A284" s="51">
        <v>5</v>
      </c>
      <c r="B284" s="54" t="s">
        <v>80</v>
      </c>
      <c r="C284" s="37"/>
      <c r="D284" s="38">
        <v>5</v>
      </c>
      <c r="E284" s="39">
        <v>4</v>
      </c>
      <c r="F284" s="39"/>
      <c r="G284" s="86"/>
      <c r="H284" s="87"/>
      <c r="I284" s="86"/>
      <c r="J284" s="87"/>
      <c r="K284" s="86"/>
      <c r="L284" s="87"/>
    </row>
    <row r="285" spans="1:27" ht="12.75" customHeight="1">
      <c r="C285" s="24"/>
      <c r="D285" s="17"/>
      <c r="E285" s="17"/>
      <c r="F285" s="17"/>
      <c r="G285" s="86"/>
      <c r="H285" s="87"/>
      <c r="I285" s="86"/>
      <c r="J285" s="87"/>
      <c r="K285" s="86"/>
      <c r="L285" s="87"/>
    </row>
    <row r="286" spans="1:27" ht="12.75" customHeight="1">
      <c r="A286" s="11" t="s">
        <v>18</v>
      </c>
      <c r="C286" s="25" t="s">
        <v>12</v>
      </c>
      <c r="D286" s="16" t="s">
        <v>13</v>
      </c>
      <c r="E286" s="16" t="s">
        <v>14</v>
      </c>
      <c r="F286" s="16" t="s">
        <v>15</v>
      </c>
      <c r="G286" s="86"/>
      <c r="H286" s="87"/>
      <c r="I286" s="86"/>
      <c r="J286" s="87"/>
      <c r="K286" s="86"/>
      <c r="L286" s="87"/>
    </row>
    <row r="287" spans="1:27" ht="12.75" customHeight="1">
      <c r="A287" s="31">
        <v>1</v>
      </c>
      <c r="B287" s="32" t="s">
        <v>2</v>
      </c>
      <c r="C287" s="33">
        <v>0.5</v>
      </c>
      <c r="D287" s="34">
        <v>5</v>
      </c>
      <c r="E287" s="35">
        <v>1</v>
      </c>
      <c r="F287" s="35">
        <f>Max!$B$2*C287</f>
        <v>100</v>
      </c>
      <c r="G287" s="86">
        <f>D287*E287</f>
        <v>5</v>
      </c>
      <c r="H287" s="87">
        <f>F287*G287</f>
        <v>500</v>
      </c>
      <c r="I287" s="86"/>
      <c r="J287" s="87"/>
      <c r="K287" s="86"/>
      <c r="L287" s="87"/>
      <c r="M287" s="175">
        <f>IF(ISNUMBER(SEARCH("squat",$B287)),IF($C287&gt;=0.5,IF($C287&lt;0.6,$D287*$E287," ")," ")," ")</f>
        <v>5</v>
      </c>
      <c r="N287" s="175" t="str">
        <f>IF(ISNUMBER(SEARCH("squat",$B287)),IF($C287&gt;=0.6,IF($C287&lt;0.7,$D287*$E287," ")," ")," ")</f>
        <v xml:space="preserve"> </v>
      </c>
      <c r="O287" s="175" t="str">
        <f>IF(ISNUMBER(SEARCH("squat",$B287)),IF($C287&gt;=0.7,IF($C287&lt;0.8,$D287*$E287," ")," ")," ")</f>
        <v xml:space="preserve"> </v>
      </c>
      <c r="P287" s="175" t="str">
        <f>IF(ISNUMBER(SEARCH("squat",$B287)),IF($C287&gt;=0.8,IF($C287&lt;0.9,$D287*$E287," ")," ")," ")</f>
        <v xml:space="preserve"> </v>
      </c>
      <c r="Q287" s="175" t="str">
        <f>IF(ISNUMBER(SEARCH("squat",$B287)),IF($C287&gt;=0.9,$D287*$E287," ")," ")</f>
        <v xml:space="preserve"> </v>
      </c>
    </row>
    <row r="288" spans="1:27" ht="12.75" customHeight="1">
      <c r="A288" s="31"/>
      <c r="B288" s="173" t="s">
        <v>2</v>
      </c>
      <c r="C288" s="33">
        <v>0.6</v>
      </c>
      <c r="D288" s="34">
        <v>4</v>
      </c>
      <c r="E288" s="35">
        <v>1</v>
      </c>
      <c r="F288" s="35">
        <f>Max!$B$2*C288</f>
        <v>120</v>
      </c>
      <c r="G288" s="86">
        <f>D288*E288</f>
        <v>4</v>
      </c>
      <c r="H288" s="87">
        <f>F288*G288</f>
        <v>480</v>
      </c>
      <c r="I288" s="86"/>
      <c r="J288" s="87"/>
      <c r="K288" s="86"/>
      <c r="L288" s="87"/>
      <c r="M288" s="175" t="str">
        <f t="shared" ref="M288:M290" si="243">IF(ISNUMBER(SEARCH("squat",$B288)),IF($C288&gt;=0.5,IF($C288&lt;0.6,$D288*$E288," ")," ")," ")</f>
        <v xml:space="preserve"> </v>
      </c>
      <c r="N288" s="175">
        <f t="shared" ref="N288:N290" si="244">IF(ISNUMBER(SEARCH("squat",$B288)),IF($C288&gt;=0.6,IF($C288&lt;0.7,$D288*$E288," ")," ")," ")</f>
        <v>4</v>
      </c>
      <c r="O288" s="175" t="str">
        <f t="shared" ref="O288:O290" si="245">IF(ISNUMBER(SEARCH("squat",$B288)),IF($C288&gt;=0.7,IF($C288&lt;0.8,$D288*$E288," ")," ")," ")</f>
        <v xml:space="preserve"> </v>
      </c>
      <c r="P288" s="175" t="str">
        <f t="shared" ref="P288:P290" si="246">IF(ISNUMBER(SEARCH("squat",$B288)),IF($C288&gt;=0.8,IF($C288&lt;0.9,$D288*$E288," ")," ")," ")</f>
        <v xml:space="preserve"> </v>
      </c>
      <c r="Q288" s="175" t="str">
        <f t="shared" ref="Q288:Q290" si="247">IF(ISNUMBER(SEARCH("squat",$B288)),IF($C288&gt;=0.9,$D288*$E288," ")," ")</f>
        <v xml:space="preserve"> </v>
      </c>
    </row>
    <row r="289" spans="1:27" ht="12.75" customHeight="1">
      <c r="A289" s="31"/>
      <c r="B289" s="173" t="s">
        <v>2</v>
      </c>
      <c r="C289" s="33">
        <v>0.7</v>
      </c>
      <c r="D289" s="34">
        <v>3</v>
      </c>
      <c r="E289" s="35">
        <v>1</v>
      </c>
      <c r="F289" s="35">
        <f>Max!$B$2*C289</f>
        <v>140</v>
      </c>
      <c r="G289" s="86">
        <f>D289*E289</f>
        <v>3</v>
      </c>
      <c r="H289" s="87">
        <f>F289*G289</f>
        <v>420</v>
      </c>
      <c r="I289" s="86"/>
      <c r="J289" s="87"/>
      <c r="K289" s="86"/>
      <c r="L289" s="87"/>
      <c r="M289" s="175" t="str">
        <f t="shared" si="243"/>
        <v xml:space="preserve"> </v>
      </c>
      <c r="N289" s="175" t="str">
        <f t="shared" si="244"/>
        <v xml:space="preserve"> </v>
      </c>
      <c r="O289" s="175">
        <f t="shared" si="245"/>
        <v>3</v>
      </c>
      <c r="P289" s="175" t="str">
        <f t="shared" si="246"/>
        <v xml:space="preserve"> </v>
      </c>
      <c r="Q289" s="175" t="str">
        <f t="shared" si="247"/>
        <v xml:space="preserve"> </v>
      </c>
    </row>
    <row r="290" spans="1:27" ht="12.75" customHeight="1">
      <c r="A290" s="31"/>
      <c r="B290" s="173" t="s">
        <v>2</v>
      </c>
      <c r="C290" s="33">
        <v>0.8</v>
      </c>
      <c r="D290" s="34">
        <v>2</v>
      </c>
      <c r="E290" s="35">
        <v>4</v>
      </c>
      <c r="F290" s="35">
        <f>Max!$B$2*C290</f>
        <v>160</v>
      </c>
      <c r="G290" s="86">
        <f>D290*E290</f>
        <v>8</v>
      </c>
      <c r="H290" s="87">
        <f>F290*G290</f>
        <v>1280</v>
      </c>
      <c r="I290" s="86"/>
      <c r="J290" s="87"/>
      <c r="K290" s="86"/>
      <c r="L290" s="87"/>
      <c r="M290" s="175" t="str">
        <f t="shared" si="243"/>
        <v xml:space="preserve"> </v>
      </c>
      <c r="N290" s="175" t="str">
        <f t="shared" si="244"/>
        <v xml:space="preserve"> </v>
      </c>
      <c r="O290" s="175" t="str">
        <f t="shared" si="245"/>
        <v xml:space="preserve"> </v>
      </c>
      <c r="P290" s="175">
        <f t="shared" si="246"/>
        <v>8</v>
      </c>
      <c r="Q290" s="175" t="str">
        <f t="shared" si="247"/>
        <v xml:space="preserve"> </v>
      </c>
    </row>
    <row r="291" spans="1:27" ht="12.75" customHeight="1">
      <c r="A291" s="26">
        <v>2</v>
      </c>
      <c r="B291" s="27" t="s">
        <v>16</v>
      </c>
      <c r="C291" s="28">
        <v>0.5</v>
      </c>
      <c r="D291" s="30">
        <v>6</v>
      </c>
      <c r="E291" s="29">
        <v>1</v>
      </c>
      <c r="F291" s="29">
        <f>Max!$B$3*C291</f>
        <v>42.5</v>
      </c>
      <c r="G291" s="86"/>
      <c r="H291" s="87"/>
      <c r="I291" s="86">
        <f>D291*E291</f>
        <v>6</v>
      </c>
      <c r="J291" s="87">
        <f>F291*I291</f>
        <v>255</v>
      </c>
      <c r="K291" s="86"/>
      <c r="L291" s="87"/>
      <c r="R291" s="176">
        <f t="shared" ref="R291:R293" si="248">IF(ISNUMBER(SEARCH("bench",$B291)),IF($C291&gt;=0.5,IF($C291&lt;0.6,$D291*$E291," ")," ")," ")</f>
        <v>6</v>
      </c>
      <c r="S291" s="176" t="str">
        <f t="shared" ref="S291:S293" si="249">IF(ISNUMBER(SEARCH("bench",$B291)),IF($C291&gt;=0.6,IF($C291&lt;0.7,$D291*$E291," ")," ")," ")</f>
        <v xml:space="preserve"> </v>
      </c>
      <c r="T291" s="176" t="str">
        <f t="shared" ref="T291:T293" si="250">IF(ISNUMBER(SEARCH("bench",$B291)),IF($C291&gt;=0.7,IF($C291&lt;0.8,$D291*$E291," ")," ")," ")</f>
        <v xml:space="preserve"> </v>
      </c>
      <c r="U291" s="176" t="str">
        <f t="shared" ref="U291:U293" si="251">IF(ISNUMBER(SEARCH("bench",$B291)),IF($C291&gt;=0.8,IF($C291&lt;0.9,$D291*$E291," ")," ")," ")</f>
        <v xml:space="preserve"> </v>
      </c>
      <c r="V291" s="176" t="str">
        <f t="shared" ref="V291:V293" si="252">IF(ISNUMBER(SEARCH("bench",$B291)),IF($C291&gt;=0.9,$D291*$E291," ")," ")</f>
        <v xml:space="preserve"> </v>
      </c>
    </row>
    <row r="292" spans="1:27" ht="12.75" customHeight="1">
      <c r="A292" s="26"/>
      <c r="B292" s="174" t="s">
        <v>16</v>
      </c>
      <c r="C292" s="28">
        <v>0.6</v>
      </c>
      <c r="D292" s="30">
        <v>6</v>
      </c>
      <c r="E292" s="29">
        <v>1</v>
      </c>
      <c r="F292" s="29">
        <f>Max!$B$3*C292</f>
        <v>51</v>
      </c>
      <c r="G292" s="86"/>
      <c r="H292" s="87"/>
      <c r="I292" s="86">
        <f>D292*E292</f>
        <v>6</v>
      </c>
      <c r="J292" s="87">
        <f>F292*I292</f>
        <v>306</v>
      </c>
      <c r="K292" s="86"/>
      <c r="L292" s="87"/>
      <c r="R292" s="176" t="str">
        <f t="shared" si="248"/>
        <v xml:space="preserve"> </v>
      </c>
      <c r="S292" s="176">
        <f t="shared" si="249"/>
        <v>6</v>
      </c>
      <c r="T292" s="176" t="str">
        <f t="shared" si="250"/>
        <v xml:space="preserve"> </v>
      </c>
      <c r="U292" s="176" t="str">
        <f t="shared" si="251"/>
        <v xml:space="preserve"> </v>
      </c>
      <c r="V292" s="176" t="str">
        <f t="shared" si="252"/>
        <v xml:space="preserve"> </v>
      </c>
    </row>
    <row r="293" spans="1:27" ht="12.75" customHeight="1">
      <c r="A293" s="26"/>
      <c r="B293" s="174" t="s">
        <v>16</v>
      </c>
      <c r="C293" s="28">
        <v>0.7</v>
      </c>
      <c r="D293" s="30">
        <v>6</v>
      </c>
      <c r="E293" s="29">
        <v>5</v>
      </c>
      <c r="F293" s="29">
        <f>Max!$B$3*C293</f>
        <v>59.499999999999993</v>
      </c>
      <c r="G293" s="86"/>
      <c r="H293" s="87"/>
      <c r="I293" s="86">
        <f>D293*E293</f>
        <v>30</v>
      </c>
      <c r="J293" s="87">
        <f>F293*I293</f>
        <v>1784.9999999999998</v>
      </c>
      <c r="K293" s="86"/>
      <c r="L293" s="87"/>
      <c r="R293" s="176" t="str">
        <f t="shared" si="248"/>
        <v xml:space="preserve"> </v>
      </c>
      <c r="S293" s="176" t="str">
        <f t="shared" si="249"/>
        <v xml:space="preserve"> </v>
      </c>
      <c r="T293" s="176">
        <f t="shared" si="250"/>
        <v>30</v>
      </c>
      <c r="U293" s="176" t="str">
        <f t="shared" si="251"/>
        <v xml:space="preserve"> </v>
      </c>
      <c r="V293" s="176" t="str">
        <f t="shared" si="252"/>
        <v xml:space="preserve"> </v>
      </c>
    </row>
    <row r="294" spans="1:27" ht="12.75" customHeight="1">
      <c r="A294" s="31">
        <v>4</v>
      </c>
      <c r="B294" s="32" t="s">
        <v>2</v>
      </c>
      <c r="C294" s="33">
        <v>0.55000000000000004</v>
      </c>
      <c r="D294" s="34">
        <v>3</v>
      </c>
      <c r="E294" s="35">
        <v>1</v>
      </c>
      <c r="F294" s="35">
        <f>Max!$B$2*C294</f>
        <v>110.00000000000001</v>
      </c>
      <c r="G294" s="86">
        <f>D294*E294</f>
        <v>3</v>
      </c>
      <c r="H294" s="87">
        <f>F294*G294</f>
        <v>330.00000000000006</v>
      </c>
      <c r="I294" s="86"/>
      <c r="J294" s="87"/>
      <c r="K294" s="86"/>
      <c r="L294" s="87"/>
      <c r="M294" s="175">
        <f>IF(ISNUMBER(SEARCH("squat",$B294)),IF($C294&gt;=0.5,IF($C294&lt;0.6,$D294*$E294," ")," ")," ")</f>
        <v>3</v>
      </c>
      <c r="N294" s="175" t="str">
        <f>IF(ISNUMBER(SEARCH("squat",$B294)),IF($C294&gt;=0.6,IF($C294&lt;0.7,$D294*$E294," ")," ")," ")</f>
        <v xml:space="preserve"> </v>
      </c>
      <c r="O294" s="175" t="str">
        <f>IF(ISNUMBER(SEARCH("squat",$B294)),IF($C294&gt;=0.7,IF($C294&lt;0.8,$D294*$E294," ")," ")," ")</f>
        <v xml:space="preserve"> </v>
      </c>
      <c r="P294" s="175" t="str">
        <f>IF(ISNUMBER(SEARCH("squat",$B294)),IF($C294&gt;=0.8,IF($C294&lt;0.9,$D294*$E294," ")," ")," ")</f>
        <v xml:space="preserve"> </v>
      </c>
      <c r="Q294" s="175" t="str">
        <f>IF(ISNUMBER(SEARCH("squat",$B294)),IF($C294&gt;=0.9,$D294*$E294," ")," ")</f>
        <v xml:space="preserve"> </v>
      </c>
    </row>
    <row r="295" spans="1:27" ht="12.75" customHeight="1">
      <c r="A295" s="31"/>
      <c r="B295" s="173" t="s">
        <v>2</v>
      </c>
      <c r="C295" s="33">
        <v>0.65</v>
      </c>
      <c r="D295" s="34">
        <v>3</v>
      </c>
      <c r="E295" s="35">
        <v>1</v>
      </c>
      <c r="F295" s="35">
        <f>Max!$B$2*C295</f>
        <v>130</v>
      </c>
      <c r="G295" s="86">
        <f>D295*E295</f>
        <v>3</v>
      </c>
      <c r="H295" s="87">
        <f>F295*G295</f>
        <v>390</v>
      </c>
      <c r="I295" s="86"/>
      <c r="J295" s="87"/>
      <c r="K295" s="86"/>
      <c r="L295" s="87"/>
      <c r="M295" s="175" t="str">
        <f t="shared" ref="M295:M296" si="253">IF(ISNUMBER(SEARCH("squat",$B295)),IF($C295&gt;=0.5,IF($C295&lt;0.6,$D295*$E295," ")," ")," ")</f>
        <v xml:space="preserve"> </v>
      </c>
      <c r="N295" s="175">
        <f t="shared" ref="N295:N296" si="254">IF(ISNUMBER(SEARCH("squat",$B295)),IF($C295&gt;=0.6,IF($C295&lt;0.7,$D295*$E295," ")," ")," ")</f>
        <v>3</v>
      </c>
      <c r="O295" s="175" t="str">
        <f t="shared" ref="O295:O296" si="255">IF(ISNUMBER(SEARCH("squat",$B295)),IF($C295&gt;=0.7,IF($C295&lt;0.8,$D295*$E295," ")," ")," ")</f>
        <v xml:space="preserve"> </v>
      </c>
      <c r="P295" s="175" t="str">
        <f t="shared" ref="P295:P296" si="256">IF(ISNUMBER(SEARCH("squat",$B295)),IF($C295&gt;=0.8,IF($C295&lt;0.9,$D295*$E295," ")," ")," ")</f>
        <v xml:space="preserve"> </v>
      </c>
      <c r="Q295" s="175" t="str">
        <f t="shared" ref="Q295:Q296" si="257">IF(ISNUMBER(SEARCH("squat",$B295)),IF($C295&gt;=0.9,$D295*$E295," ")," ")</f>
        <v xml:space="preserve"> </v>
      </c>
    </row>
    <row r="296" spans="1:27" ht="12.75" customHeight="1">
      <c r="A296" s="31"/>
      <c r="B296" s="173" t="s">
        <v>2</v>
      </c>
      <c r="C296" s="33">
        <v>0.75</v>
      </c>
      <c r="D296" s="34">
        <v>3</v>
      </c>
      <c r="E296" s="35">
        <v>4</v>
      </c>
      <c r="F296" s="35">
        <f>Max!$B$2*C296</f>
        <v>150</v>
      </c>
      <c r="G296" s="86">
        <f>D296*E296</f>
        <v>12</v>
      </c>
      <c r="H296" s="87">
        <f>F296*G296</f>
        <v>1800</v>
      </c>
      <c r="I296" s="86"/>
      <c r="J296" s="87"/>
      <c r="K296" s="86"/>
      <c r="L296" s="87"/>
      <c r="M296" s="175" t="str">
        <f t="shared" si="253"/>
        <v xml:space="preserve"> </v>
      </c>
      <c r="N296" s="175" t="str">
        <f t="shared" si="254"/>
        <v xml:space="preserve"> </v>
      </c>
      <c r="O296" s="175">
        <f t="shared" si="255"/>
        <v>12</v>
      </c>
      <c r="P296" s="175" t="str">
        <f t="shared" si="256"/>
        <v xml:space="preserve"> </v>
      </c>
      <c r="Q296" s="175" t="str">
        <f t="shared" si="257"/>
        <v xml:space="preserve"> </v>
      </c>
    </row>
    <row r="297" spans="1:27" ht="12.75" customHeight="1">
      <c r="A297" s="36">
        <v>3</v>
      </c>
      <c r="B297" s="48" t="s">
        <v>87</v>
      </c>
      <c r="C297" s="49"/>
      <c r="D297" s="53">
        <v>6</v>
      </c>
      <c r="E297" s="50">
        <v>5</v>
      </c>
      <c r="F297" s="50"/>
      <c r="G297" s="86"/>
      <c r="H297" s="87"/>
      <c r="I297" s="86"/>
      <c r="J297" s="87"/>
      <c r="K297" s="86"/>
      <c r="L297" s="87"/>
    </row>
    <row r="298" spans="1:27" ht="12.75" customHeight="1">
      <c r="A298" s="51">
        <v>5</v>
      </c>
      <c r="B298" s="54" t="s">
        <v>89</v>
      </c>
      <c r="C298" s="37"/>
      <c r="D298" s="38">
        <v>6</v>
      </c>
      <c r="E298" s="39">
        <v>5</v>
      </c>
      <c r="F298" s="39"/>
      <c r="G298" s="86"/>
      <c r="H298" s="87"/>
      <c r="I298" s="86"/>
      <c r="J298" s="87"/>
      <c r="K298" s="86"/>
      <c r="L298" s="87"/>
    </row>
    <row r="299" spans="1:27" ht="12.75" customHeight="1">
      <c r="C299" s="25"/>
      <c r="D299" s="16"/>
      <c r="E299" s="16"/>
      <c r="F299" s="16"/>
      <c r="G299" s="86"/>
      <c r="H299" s="87"/>
      <c r="I299" s="86"/>
      <c r="J299" s="87"/>
      <c r="K299" s="86"/>
      <c r="L299" s="87"/>
    </row>
    <row r="300" spans="1:27" ht="12.75" customHeight="1">
      <c r="A300" s="11" t="s">
        <v>32</v>
      </c>
      <c r="C300" s="25" t="s">
        <v>12</v>
      </c>
      <c r="D300" s="16" t="s">
        <v>13</v>
      </c>
      <c r="E300" s="16" t="s">
        <v>14</v>
      </c>
      <c r="F300" s="16" t="s">
        <v>15</v>
      </c>
      <c r="G300" s="86"/>
      <c r="H300" s="87"/>
      <c r="I300" s="86"/>
      <c r="J300" s="87"/>
      <c r="K300" s="86"/>
      <c r="L300" s="87"/>
    </row>
    <row r="301" spans="1:27" ht="12.75" customHeight="1">
      <c r="A301" s="44">
        <v>1</v>
      </c>
      <c r="B301" s="45" t="s">
        <v>114</v>
      </c>
      <c r="C301" s="46">
        <v>0.5</v>
      </c>
      <c r="D301" s="52">
        <v>3</v>
      </c>
      <c r="E301" s="47">
        <v>1</v>
      </c>
      <c r="F301" s="47">
        <f>Max!$B$4*C301</f>
        <v>80</v>
      </c>
      <c r="G301" s="86"/>
      <c r="H301" s="87"/>
      <c r="I301" s="86"/>
      <c r="J301" s="87"/>
      <c r="K301" s="86">
        <f>D301*E301</f>
        <v>3</v>
      </c>
      <c r="L301" s="87">
        <f>F301*K301</f>
        <v>240</v>
      </c>
      <c r="W301" s="177">
        <f>IF(ISNUMBER(SEARCH("deadlift",$B301)),IF($C301&gt;=0.5,IF($C301&lt;0.6,$D301*$E301," ")," ")," ")</f>
        <v>3</v>
      </c>
      <c r="X301" s="177" t="str">
        <f>IF(ISNUMBER(SEARCH("deadlift",$B301)),IF($C301&gt;=0.6,IF($C301&lt;0.7,$D301*$E301," ")," ")," ")</f>
        <v xml:space="preserve"> </v>
      </c>
      <c r="Y301" s="177" t="str">
        <f>IF(ISNUMBER(SEARCH("deadlift",$B301)),IF($C301&gt;=0.7,IF($C301&lt;0.8,$D301*$E301," ")," ")," ")</f>
        <v xml:space="preserve"> </v>
      </c>
      <c r="Z301" s="177" t="str">
        <f>IF(ISNUMBER(SEARCH("deadlift",$B301)),IF($C301&gt;=0.8,IF($C301&lt;0.9,$D301*$E301," ")," ")," ")</f>
        <v xml:space="preserve"> </v>
      </c>
      <c r="AA301" s="177" t="str">
        <f>IF(ISNUMBER(SEARCH("deadlift",$B301)),IF($C301&gt;=0.9,$D301*$E301," ")," ")</f>
        <v xml:space="preserve"> </v>
      </c>
    </row>
    <row r="302" spans="1:27" ht="12.75" customHeight="1">
      <c r="A302" s="44"/>
      <c r="B302" s="179" t="s">
        <v>114</v>
      </c>
      <c r="C302" s="46">
        <v>0.6</v>
      </c>
      <c r="D302" s="52">
        <v>3</v>
      </c>
      <c r="E302" s="47">
        <v>1</v>
      </c>
      <c r="F302" s="47">
        <f>Max!$B$4*C302</f>
        <v>96</v>
      </c>
      <c r="G302" s="86"/>
      <c r="H302" s="87"/>
      <c r="I302" s="86"/>
      <c r="J302" s="87"/>
      <c r="K302" s="86">
        <f>D302*E302</f>
        <v>3</v>
      </c>
      <c r="L302" s="87">
        <f>F302*K302</f>
        <v>288</v>
      </c>
      <c r="W302" s="177" t="str">
        <f t="shared" ref="W302:W304" si="258">IF(ISNUMBER(SEARCH("deadlift",$B302)),IF($C302&gt;=0.5,IF($C302&lt;0.6,$D302*$E302," ")," ")," ")</f>
        <v xml:space="preserve"> </v>
      </c>
      <c r="X302" s="177">
        <f t="shared" ref="X302:X304" si="259">IF(ISNUMBER(SEARCH("deadlift",$B302)),IF($C302&gt;=0.6,IF($C302&lt;0.7,$D302*$E302," ")," ")," ")</f>
        <v>3</v>
      </c>
      <c r="Y302" s="177" t="str">
        <f t="shared" ref="Y302:Y304" si="260">IF(ISNUMBER(SEARCH("deadlift",$B302)),IF($C302&gt;=0.7,IF($C302&lt;0.8,$D302*$E302," ")," ")," ")</f>
        <v xml:space="preserve"> </v>
      </c>
      <c r="Z302" s="177" t="str">
        <f t="shared" ref="Z302:Z304" si="261">IF(ISNUMBER(SEARCH("deadlift",$B302)),IF($C302&gt;=0.8,IF($C302&lt;0.9,$D302*$E302," ")," ")," ")</f>
        <v xml:space="preserve"> </v>
      </c>
      <c r="AA302" s="177" t="str">
        <f t="shared" ref="AA302:AA304" si="262">IF(ISNUMBER(SEARCH("deadlift",$B302)),IF($C302&gt;=0.9,$D302*$E302," ")," ")</f>
        <v xml:space="preserve"> </v>
      </c>
    </row>
    <row r="303" spans="1:27" ht="12.75" customHeight="1">
      <c r="A303" s="44"/>
      <c r="B303" s="179" t="s">
        <v>114</v>
      </c>
      <c r="C303" s="46">
        <v>0.7</v>
      </c>
      <c r="D303" s="52">
        <v>3</v>
      </c>
      <c r="E303" s="47">
        <v>1</v>
      </c>
      <c r="F303" s="47">
        <f>Max!$B$4*C303</f>
        <v>112</v>
      </c>
      <c r="G303" s="86"/>
      <c r="H303" s="87"/>
      <c r="I303" s="86"/>
      <c r="J303" s="87"/>
      <c r="K303" s="86">
        <f>D303*E303</f>
        <v>3</v>
      </c>
      <c r="L303" s="87">
        <f>F303*K303</f>
        <v>336</v>
      </c>
      <c r="W303" s="177" t="str">
        <f t="shared" si="258"/>
        <v xml:space="preserve"> </v>
      </c>
      <c r="X303" s="177" t="str">
        <f t="shared" si="259"/>
        <v xml:space="preserve"> </v>
      </c>
      <c r="Y303" s="177">
        <f t="shared" si="260"/>
        <v>3</v>
      </c>
      <c r="Z303" s="177" t="str">
        <f t="shared" si="261"/>
        <v xml:space="preserve"> </v>
      </c>
      <c r="AA303" s="177" t="str">
        <f t="shared" si="262"/>
        <v xml:space="preserve"> </v>
      </c>
    </row>
    <row r="304" spans="1:27" ht="12.75" customHeight="1">
      <c r="A304" s="44"/>
      <c r="B304" s="179" t="s">
        <v>114</v>
      </c>
      <c r="C304" s="46">
        <v>0.75</v>
      </c>
      <c r="D304" s="52">
        <v>3</v>
      </c>
      <c r="E304" s="47">
        <v>4</v>
      </c>
      <c r="F304" s="47">
        <f>Max!$B$4*C304</f>
        <v>120</v>
      </c>
      <c r="G304" s="86"/>
      <c r="H304" s="87"/>
      <c r="I304" s="86"/>
      <c r="J304" s="87"/>
      <c r="K304" s="86">
        <f>D304*E304</f>
        <v>12</v>
      </c>
      <c r="L304" s="87">
        <f>F304*K304</f>
        <v>1440</v>
      </c>
      <c r="W304" s="177" t="str">
        <f t="shared" si="258"/>
        <v xml:space="preserve"> </v>
      </c>
      <c r="X304" s="177" t="str">
        <f t="shared" si="259"/>
        <v xml:space="preserve"> </v>
      </c>
      <c r="Y304" s="177">
        <f t="shared" si="260"/>
        <v>12</v>
      </c>
      <c r="Z304" s="177" t="str">
        <f t="shared" si="261"/>
        <v xml:space="preserve"> </v>
      </c>
      <c r="AA304" s="177" t="str">
        <f t="shared" si="262"/>
        <v xml:space="preserve"> </v>
      </c>
    </row>
    <row r="305" spans="1:27" ht="12.75" customHeight="1">
      <c r="A305" s="26">
        <v>2</v>
      </c>
      <c r="B305" s="27" t="s">
        <v>101</v>
      </c>
      <c r="C305" s="28">
        <v>0.5</v>
      </c>
      <c r="D305" s="30">
        <v>4</v>
      </c>
      <c r="E305" s="29">
        <v>1</v>
      </c>
      <c r="F305" s="29">
        <f>Max!$B$3*C305</f>
        <v>42.5</v>
      </c>
      <c r="G305" s="86"/>
      <c r="H305" s="87"/>
      <c r="I305" s="86">
        <f>D305*E305</f>
        <v>4</v>
      </c>
      <c r="J305" s="87">
        <f>F305*I305</f>
        <v>170</v>
      </c>
      <c r="K305" s="86"/>
      <c r="L305" s="87"/>
      <c r="R305" s="176">
        <f t="shared" ref="R305:R307" si="263">IF(ISNUMBER(SEARCH("bench",$B305)),IF($C305&gt;=0.5,IF($C305&lt;0.6,$D305*$E305," ")," ")," ")</f>
        <v>4</v>
      </c>
      <c r="S305" s="176" t="str">
        <f t="shared" ref="S305:S307" si="264">IF(ISNUMBER(SEARCH("bench",$B305)),IF($C305&gt;=0.6,IF($C305&lt;0.7,$D305*$E305," ")," ")," ")</f>
        <v xml:space="preserve"> </v>
      </c>
      <c r="T305" s="176" t="str">
        <f t="shared" ref="T305:T307" si="265">IF(ISNUMBER(SEARCH("bench",$B305)),IF($C305&gt;=0.7,IF($C305&lt;0.8,$D305*$E305," ")," ")," ")</f>
        <v xml:space="preserve"> </v>
      </c>
      <c r="U305" s="176" t="str">
        <f t="shared" ref="U305:U307" si="266">IF(ISNUMBER(SEARCH("bench",$B305)),IF($C305&gt;=0.8,IF($C305&lt;0.9,$D305*$E305," ")," ")," ")</f>
        <v xml:space="preserve"> </v>
      </c>
      <c r="V305" s="176" t="str">
        <f t="shared" ref="V305:V307" si="267">IF(ISNUMBER(SEARCH("bench",$B305)),IF($C305&gt;=0.9,$D305*$E305," ")," ")</f>
        <v xml:space="preserve"> </v>
      </c>
    </row>
    <row r="306" spans="1:27" ht="12.75" customHeight="1">
      <c r="A306" s="26"/>
      <c r="B306" s="174" t="s">
        <v>101</v>
      </c>
      <c r="C306" s="28">
        <v>0.6</v>
      </c>
      <c r="D306" s="30">
        <v>4</v>
      </c>
      <c r="E306" s="29">
        <v>1</v>
      </c>
      <c r="F306" s="29">
        <f>Max!$B$3*C306</f>
        <v>51</v>
      </c>
      <c r="G306" s="86"/>
      <c r="H306" s="87"/>
      <c r="I306" s="86">
        <f>D306*E306</f>
        <v>4</v>
      </c>
      <c r="J306" s="87">
        <f>F306*I306</f>
        <v>204</v>
      </c>
      <c r="K306" s="86"/>
      <c r="L306" s="87"/>
      <c r="R306" s="176" t="str">
        <f t="shared" si="263"/>
        <v xml:space="preserve"> </v>
      </c>
      <c r="S306" s="176">
        <f t="shared" si="264"/>
        <v>4</v>
      </c>
      <c r="T306" s="176" t="str">
        <f t="shared" si="265"/>
        <v xml:space="preserve"> </v>
      </c>
      <c r="U306" s="176" t="str">
        <f t="shared" si="266"/>
        <v xml:space="preserve"> </v>
      </c>
      <c r="V306" s="176" t="str">
        <f t="shared" si="267"/>
        <v xml:space="preserve"> </v>
      </c>
    </row>
    <row r="307" spans="1:27" ht="12.75" customHeight="1">
      <c r="A307" s="26"/>
      <c r="B307" s="174" t="s">
        <v>101</v>
      </c>
      <c r="C307" s="28">
        <v>0.7</v>
      </c>
      <c r="D307" s="30">
        <v>4</v>
      </c>
      <c r="E307" s="29">
        <v>4</v>
      </c>
      <c r="F307" s="29">
        <f>Max!$B$3*C307</f>
        <v>59.499999999999993</v>
      </c>
      <c r="G307" s="86"/>
      <c r="H307" s="87"/>
      <c r="I307" s="86">
        <f>D307*E307</f>
        <v>16</v>
      </c>
      <c r="J307" s="87">
        <f>F307*I307</f>
        <v>951.99999999999989</v>
      </c>
      <c r="K307" s="86"/>
      <c r="L307" s="87"/>
      <c r="R307" s="176" t="str">
        <f t="shared" si="263"/>
        <v xml:space="preserve"> </v>
      </c>
      <c r="S307" s="176" t="str">
        <f t="shared" si="264"/>
        <v xml:space="preserve"> </v>
      </c>
      <c r="T307" s="176">
        <f t="shared" si="265"/>
        <v>16</v>
      </c>
      <c r="U307" s="176" t="str">
        <f t="shared" si="266"/>
        <v xml:space="preserve"> </v>
      </c>
      <c r="V307" s="176" t="str">
        <f t="shared" si="267"/>
        <v xml:space="preserve"> </v>
      </c>
    </row>
    <row r="308" spans="1:27" ht="12.75" customHeight="1">
      <c r="A308" s="44">
        <v>3</v>
      </c>
      <c r="B308" s="45" t="s">
        <v>106</v>
      </c>
      <c r="C308" s="46">
        <v>0.55000000000000004</v>
      </c>
      <c r="D308" s="52">
        <v>3</v>
      </c>
      <c r="E308" s="47">
        <v>1</v>
      </c>
      <c r="F308" s="47">
        <f>Max!$B$4*C308</f>
        <v>88</v>
      </c>
      <c r="G308" s="86"/>
      <c r="H308" s="87"/>
      <c r="I308" s="86"/>
      <c r="J308" s="87"/>
      <c r="K308" s="86">
        <f>D308*E308</f>
        <v>3</v>
      </c>
      <c r="L308" s="87">
        <f>F308*K308</f>
        <v>264</v>
      </c>
      <c r="W308" s="177">
        <f>IF(ISNUMBER(SEARCH("deadlift",$B308)),IF($C308&gt;=0.5,IF($C308&lt;0.6,$D308*$E308," ")," ")," ")</f>
        <v>3</v>
      </c>
      <c r="X308" s="177" t="str">
        <f>IF(ISNUMBER(SEARCH("deadlift",$B308)),IF($C308&gt;=0.6,IF($C308&lt;0.7,$D308*$E308," ")," ")," ")</f>
        <v xml:space="preserve"> </v>
      </c>
      <c r="Y308" s="177" t="str">
        <f>IF(ISNUMBER(SEARCH("deadlift",$B308)),IF($C308&gt;=0.7,IF($C308&lt;0.8,$D308*$E308," ")," ")," ")</f>
        <v xml:space="preserve"> </v>
      </c>
      <c r="Z308" s="177" t="str">
        <f>IF(ISNUMBER(SEARCH("deadlift",$B308)),IF($C308&gt;=0.8,IF($C308&lt;0.9,$D308*$E308," ")," ")," ")</f>
        <v xml:space="preserve"> </v>
      </c>
      <c r="AA308" s="177" t="str">
        <f>IF(ISNUMBER(SEARCH("deadlift",$B308)),IF($C308&gt;=0.9,$D308*$E308," ")," ")</f>
        <v xml:space="preserve"> </v>
      </c>
    </row>
    <row r="309" spans="1:27" ht="12.75" customHeight="1">
      <c r="A309" s="44"/>
      <c r="B309" s="179" t="s">
        <v>106</v>
      </c>
      <c r="C309" s="46">
        <v>0.65</v>
      </c>
      <c r="D309" s="52">
        <v>3</v>
      </c>
      <c r="E309" s="47">
        <v>1</v>
      </c>
      <c r="F309" s="47">
        <f>Max!$B$4*C309</f>
        <v>104</v>
      </c>
      <c r="G309" s="86"/>
      <c r="H309" s="87"/>
      <c r="I309" s="86"/>
      <c r="J309" s="87"/>
      <c r="K309" s="86">
        <f>D309*E309</f>
        <v>3</v>
      </c>
      <c r="L309" s="87">
        <f>F309*K309</f>
        <v>312</v>
      </c>
      <c r="W309" s="177" t="str">
        <f t="shared" ref="W309:W311" si="268">IF(ISNUMBER(SEARCH("deadlift",$B309)),IF($C309&gt;=0.5,IF($C309&lt;0.6,$D309*$E309," ")," ")," ")</f>
        <v xml:space="preserve"> </v>
      </c>
      <c r="X309" s="177">
        <f t="shared" ref="X309:X311" si="269">IF(ISNUMBER(SEARCH("deadlift",$B309)),IF($C309&gt;=0.6,IF($C309&lt;0.7,$D309*$E309," ")," ")," ")</f>
        <v>3</v>
      </c>
      <c r="Y309" s="177" t="str">
        <f t="shared" ref="Y309:Y311" si="270">IF(ISNUMBER(SEARCH("deadlift",$B309)),IF($C309&gt;=0.7,IF($C309&lt;0.8,$D309*$E309," ")," ")," ")</f>
        <v xml:space="preserve"> </v>
      </c>
      <c r="Z309" s="177" t="str">
        <f t="shared" ref="Z309:Z311" si="271">IF(ISNUMBER(SEARCH("deadlift",$B309)),IF($C309&gt;=0.8,IF($C309&lt;0.9,$D309*$E309," ")," ")," ")</f>
        <v xml:space="preserve"> </v>
      </c>
      <c r="AA309" s="177" t="str">
        <f t="shared" ref="AA309:AA311" si="272">IF(ISNUMBER(SEARCH("deadlift",$B309)),IF($C309&gt;=0.9,$D309*$E309," ")," ")</f>
        <v xml:space="preserve"> </v>
      </c>
    </row>
    <row r="310" spans="1:27" ht="12.75" customHeight="1">
      <c r="A310" s="44"/>
      <c r="B310" s="179" t="s">
        <v>106</v>
      </c>
      <c r="C310" s="46">
        <v>0.75</v>
      </c>
      <c r="D310" s="52">
        <v>3</v>
      </c>
      <c r="E310" s="47">
        <v>1</v>
      </c>
      <c r="F310" s="47">
        <f>Max!$B$4*C310</f>
        <v>120</v>
      </c>
      <c r="G310" s="86"/>
      <c r="H310" s="87"/>
      <c r="I310" s="86"/>
      <c r="J310" s="87"/>
      <c r="K310" s="86">
        <f>D310*E310</f>
        <v>3</v>
      </c>
      <c r="L310" s="87">
        <f>F310*K310</f>
        <v>360</v>
      </c>
      <c r="W310" s="177" t="str">
        <f t="shared" si="268"/>
        <v xml:space="preserve"> </v>
      </c>
      <c r="X310" s="177" t="str">
        <f t="shared" si="269"/>
        <v xml:space="preserve"> </v>
      </c>
      <c r="Y310" s="177">
        <f t="shared" si="270"/>
        <v>3</v>
      </c>
      <c r="Z310" s="177" t="str">
        <f t="shared" si="271"/>
        <v xml:space="preserve"> </v>
      </c>
      <c r="AA310" s="177" t="str">
        <f t="shared" si="272"/>
        <v xml:space="preserve"> </v>
      </c>
    </row>
    <row r="311" spans="1:27" ht="12.75" customHeight="1">
      <c r="A311" s="44"/>
      <c r="B311" s="179" t="s">
        <v>106</v>
      </c>
      <c r="C311" s="46">
        <v>0.85</v>
      </c>
      <c r="D311" s="52">
        <v>3</v>
      </c>
      <c r="E311" s="47">
        <v>4</v>
      </c>
      <c r="F311" s="47">
        <f>Max!$B$4*C311</f>
        <v>136</v>
      </c>
      <c r="G311" s="86"/>
      <c r="H311" s="87"/>
      <c r="I311" s="86"/>
      <c r="J311" s="87"/>
      <c r="K311" s="86">
        <f>D311*E311</f>
        <v>12</v>
      </c>
      <c r="L311" s="87">
        <f>F311*K311</f>
        <v>1632</v>
      </c>
      <c r="W311" s="177" t="str">
        <f t="shared" si="268"/>
        <v xml:space="preserve"> </v>
      </c>
      <c r="X311" s="177" t="str">
        <f t="shared" si="269"/>
        <v xml:space="preserve"> </v>
      </c>
      <c r="Y311" s="177" t="str">
        <f t="shared" si="270"/>
        <v xml:space="preserve"> </v>
      </c>
      <c r="Z311" s="177">
        <f t="shared" si="271"/>
        <v>12</v>
      </c>
      <c r="AA311" s="177" t="str">
        <f t="shared" si="272"/>
        <v xml:space="preserve"> </v>
      </c>
    </row>
    <row r="312" spans="1:27" ht="12.75" customHeight="1">
      <c r="A312" s="51">
        <v>4</v>
      </c>
      <c r="B312" s="54" t="s">
        <v>90</v>
      </c>
      <c r="C312" s="37"/>
      <c r="D312" s="38">
        <v>5</v>
      </c>
      <c r="E312" s="39">
        <v>5</v>
      </c>
      <c r="F312" s="39"/>
      <c r="G312" s="86"/>
      <c r="H312" s="87"/>
      <c r="I312" s="86"/>
      <c r="J312" s="87"/>
      <c r="K312" s="86"/>
      <c r="L312" s="87"/>
    </row>
    <row r="313" spans="1:27" ht="12.75" customHeight="1">
      <c r="A313" s="51">
        <v>5</v>
      </c>
      <c r="B313" s="54" t="s">
        <v>26</v>
      </c>
      <c r="C313" s="37"/>
      <c r="D313" s="38">
        <v>6</v>
      </c>
      <c r="E313" s="39">
        <v>5</v>
      </c>
      <c r="F313" s="39"/>
      <c r="G313" s="86"/>
      <c r="H313" s="87"/>
      <c r="I313" s="86"/>
      <c r="J313" s="87"/>
      <c r="K313" s="86"/>
      <c r="L313" s="87"/>
    </row>
    <row r="314" spans="1:27" s="96" customFormat="1" ht="12.75" customHeight="1">
      <c r="B314" s="97"/>
      <c r="C314" s="98"/>
      <c r="D314" s="99"/>
      <c r="E314" s="99"/>
      <c r="F314" s="99"/>
      <c r="G314" s="100">
        <f t="shared" ref="G314:AA314" si="273">SUM(G256:G313)</f>
        <v>58</v>
      </c>
      <c r="H314" s="101">
        <f t="shared" si="273"/>
        <v>7880</v>
      </c>
      <c r="I314" s="100">
        <f t="shared" si="273"/>
        <v>134</v>
      </c>
      <c r="J314" s="101">
        <f t="shared" si="273"/>
        <v>7514</v>
      </c>
      <c r="K314" s="100">
        <f t="shared" si="273"/>
        <v>72</v>
      </c>
      <c r="L314" s="101">
        <f t="shared" si="273"/>
        <v>8360</v>
      </c>
      <c r="M314" s="104">
        <f t="shared" si="273"/>
        <v>13</v>
      </c>
      <c r="N314" s="104">
        <f t="shared" si="273"/>
        <v>11</v>
      </c>
      <c r="O314" s="104">
        <f t="shared" si="273"/>
        <v>18</v>
      </c>
      <c r="P314" s="104">
        <f t="shared" si="273"/>
        <v>16</v>
      </c>
      <c r="Q314" s="104">
        <f t="shared" si="273"/>
        <v>0</v>
      </c>
      <c r="R314" s="102">
        <f t="shared" si="273"/>
        <v>24</v>
      </c>
      <c r="S314" s="102">
        <f t="shared" si="273"/>
        <v>22</v>
      </c>
      <c r="T314" s="102">
        <f t="shared" si="273"/>
        <v>76</v>
      </c>
      <c r="U314" s="102">
        <f t="shared" si="273"/>
        <v>12</v>
      </c>
      <c r="V314" s="102">
        <f t="shared" si="273"/>
        <v>0</v>
      </c>
      <c r="W314" s="102">
        <f t="shared" si="273"/>
        <v>9</v>
      </c>
      <c r="X314" s="102">
        <f t="shared" si="273"/>
        <v>12</v>
      </c>
      <c r="Y314" s="102">
        <f t="shared" si="273"/>
        <v>29</v>
      </c>
      <c r="Z314" s="102">
        <f t="shared" si="273"/>
        <v>15</v>
      </c>
      <c r="AA314" s="102">
        <f t="shared" si="273"/>
        <v>7</v>
      </c>
    </row>
    <row r="315" spans="1:27" ht="12.75" customHeight="1">
      <c r="C315" s="24"/>
      <c r="D315" s="17"/>
      <c r="E315" s="17"/>
      <c r="F315" s="17"/>
    </row>
    <row r="316" spans="1:27" ht="12.75" customHeight="1">
      <c r="C316" s="24"/>
      <c r="D316" s="17"/>
      <c r="E316" s="17"/>
      <c r="F316" s="17"/>
    </row>
    <row r="317" spans="1:27" ht="12.75" customHeight="1">
      <c r="C317" s="24"/>
      <c r="D317" s="17"/>
      <c r="E317" s="17"/>
      <c r="F317" s="17"/>
      <c r="G317" s="90">
        <f t="shared" ref="G317:AA317" si="274">SUM(G253+G314+G187+G122+G58)</f>
        <v>320</v>
      </c>
      <c r="H317" s="90">
        <f t="shared" si="274"/>
        <v>42870</v>
      </c>
      <c r="I317" s="90">
        <f t="shared" si="274"/>
        <v>558</v>
      </c>
      <c r="J317" s="90">
        <f t="shared" si="274"/>
        <v>32145.25</v>
      </c>
      <c r="K317" s="90">
        <f t="shared" si="274"/>
        <v>290</v>
      </c>
      <c r="L317" s="90">
        <f t="shared" si="274"/>
        <v>32172.25</v>
      </c>
      <c r="M317" s="90">
        <f t="shared" si="274"/>
        <v>61</v>
      </c>
      <c r="N317" s="90">
        <f t="shared" si="274"/>
        <v>83</v>
      </c>
      <c r="O317" s="90">
        <f t="shared" si="274"/>
        <v>100</v>
      </c>
      <c r="P317" s="90">
        <f t="shared" si="274"/>
        <v>71</v>
      </c>
      <c r="Q317" s="90">
        <f t="shared" si="274"/>
        <v>5</v>
      </c>
      <c r="R317" s="90">
        <f t="shared" si="274"/>
        <v>106</v>
      </c>
      <c r="S317" s="90">
        <f t="shared" si="274"/>
        <v>96</v>
      </c>
      <c r="T317" s="90">
        <f t="shared" si="274"/>
        <v>238</v>
      </c>
      <c r="U317" s="90">
        <f t="shared" si="274"/>
        <v>107</v>
      </c>
      <c r="V317" s="90">
        <f t="shared" si="274"/>
        <v>11</v>
      </c>
      <c r="W317" s="90">
        <f t="shared" si="274"/>
        <v>38</v>
      </c>
      <c r="X317" s="90">
        <f t="shared" si="274"/>
        <v>50</v>
      </c>
      <c r="Y317" s="90">
        <f t="shared" si="274"/>
        <v>117</v>
      </c>
      <c r="Z317" s="90">
        <f t="shared" si="274"/>
        <v>61</v>
      </c>
      <c r="AA317" s="90">
        <f t="shared" si="274"/>
        <v>24</v>
      </c>
    </row>
  </sheetData>
  <sheetProtection selectLockedCells="1" selectUnlockedCells="1"/>
  <phoneticPr fontId="10" type="noConversion"/>
  <pageMargins left="0.75" right="0.75" top="1" bottom="1" header="0.51180555555555551" footer="0.5118055555555555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A232"/>
  <sheetViews>
    <sheetView topLeftCell="A208" zoomScale="125" zoomScaleNormal="125" zoomScalePageLayoutView="125" workbookViewId="0">
      <selection activeCell="B216" activeCellId="1" sqref="B217 B216"/>
    </sheetView>
  </sheetViews>
  <sheetFormatPr defaultColWidth="8.7109375" defaultRowHeight="12.75" customHeight="1"/>
  <cols>
    <col min="1" max="1" width="2.140625" style="11" customWidth="1"/>
    <col min="2" max="2" width="14.42578125" style="12" customWidth="1"/>
    <col min="3" max="3" width="11.28515625" style="13" customWidth="1"/>
    <col min="4" max="4" width="10.7109375" style="56" customWidth="1"/>
    <col min="5" max="5" width="9.140625" style="57" customWidth="1"/>
    <col min="6" max="6" width="7.140625" style="9" customWidth="1"/>
    <col min="7" max="7" width="5.85546875" style="57" hidden="1" customWidth="1"/>
    <col min="8" max="8" width="5.5703125" style="14" hidden="1" customWidth="1"/>
    <col min="9" max="9" width="5.7109375" style="57" hidden="1" customWidth="1"/>
    <col min="10" max="10" width="0.7109375" style="14" hidden="1" customWidth="1"/>
    <col min="11" max="11" width="5.5703125" style="57" hidden="1" customWidth="1"/>
    <col min="12" max="12" width="5.42578125" style="57" hidden="1" customWidth="1"/>
    <col min="13" max="14" width="5.5703125" style="168" hidden="1" customWidth="1"/>
    <col min="15" max="15" width="5.85546875" style="168" hidden="1" customWidth="1"/>
    <col min="16" max="16" width="6" style="168" hidden="1" customWidth="1"/>
    <col min="17" max="17" width="5.5703125" style="168" hidden="1" customWidth="1"/>
    <col min="18" max="19" width="5.85546875" style="168" hidden="1" customWidth="1"/>
    <col min="20" max="20" width="6" style="168" hidden="1" customWidth="1"/>
    <col min="21" max="21" width="6.28515625" style="168" hidden="1" customWidth="1"/>
    <col min="22" max="22" width="6" style="168" hidden="1" customWidth="1"/>
    <col min="23" max="27" width="6.5703125" style="168" hidden="1" customWidth="1"/>
  </cols>
  <sheetData>
    <row r="1" spans="1:27" ht="12.75" customHeight="1">
      <c r="B1" s="15" t="s">
        <v>9</v>
      </c>
      <c r="C1" s="58"/>
      <c r="D1" s="58"/>
      <c r="E1" s="58"/>
      <c r="F1" s="58"/>
    </row>
    <row r="2" spans="1:27" ht="12.75" customHeight="1">
      <c r="B2" s="18" t="s">
        <v>133</v>
      </c>
      <c r="C2" s="19"/>
      <c r="D2" s="59"/>
      <c r="E2" s="60"/>
      <c r="F2" s="20"/>
      <c r="G2" s="60"/>
      <c r="H2" s="61"/>
    </row>
    <row r="3" spans="1:27" ht="12.75" customHeight="1">
      <c r="B3" s="18"/>
      <c r="C3" s="19"/>
      <c r="D3" s="62"/>
      <c r="E3" s="63"/>
      <c r="F3" s="20"/>
      <c r="G3" s="60"/>
      <c r="H3" s="61"/>
    </row>
    <row r="4" spans="1:27" ht="12.75" customHeight="1">
      <c r="A4" s="22"/>
      <c r="B4" s="22"/>
      <c r="C4" s="22"/>
      <c r="D4" s="64"/>
      <c r="E4" s="22"/>
      <c r="F4" s="22"/>
    </row>
    <row r="5" spans="1:27" ht="12.75" customHeight="1">
      <c r="A5" s="11" t="s">
        <v>10</v>
      </c>
      <c r="B5" s="11"/>
      <c r="M5" s="168" t="s">
        <v>41</v>
      </c>
      <c r="R5" s="168" t="s">
        <v>39</v>
      </c>
      <c r="W5" s="168" t="s">
        <v>40</v>
      </c>
    </row>
    <row r="6" spans="1:27" ht="12.75" customHeight="1">
      <c r="A6" s="11" t="s">
        <v>11</v>
      </c>
      <c r="C6" s="25" t="s">
        <v>12</v>
      </c>
      <c r="D6" s="65" t="s">
        <v>13</v>
      </c>
      <c r="E6" s="66" t="s">
        <v>14</v>
      </c>
      <c r="F6" s="16" t="s">
        <v>15</v>
      </c>
      <c r="M6" s="168" t="s">
        <v>42</v>
      </c>
      <c r="N6" s="168" t="s">
        <v>43</v>
      </c>
      <c r="O6" s="168" t="s">
        <v>44</v>
      </c>
      <c r="P6" s="168" t="s">
        <v>45</v>
      </c>
      <c r="Q6" s="168" t="s">
        <v>46</v>
      </c>
      <c r="R6" s="168" t="s">
        <v>42</v>
      </c>
      <c r="S6" s="168" t="s">
        <v>43</v>
      </c>
      <c r="T6" s="168" t="s">
        <v>44</v>
      </c>
      <c r="U6" s="168" t="s">
        <v>45</v>
      </c>
      <c r="V6" s="168" t="s">
        <v>46</v>
      </c>
      <c r="W6" s="168" t="s">
        <v>42</v>
      </c>
      <c r="X6" s="168" t="s">
        <v>43</v>
      </c>
      <c r="Y6" s="168" t="s">
        <v>44</v>
      </c>
      <c r="Z6" s="168" t="s">
        <v>45</v>
      </c>
      <c r="AA6" s="168" t="s">
        <v>46</v>
      </c>
    </row>
    <row r="7" spans="1:27" ht="12.75" customHeight="1">
      <c r="A7" s="26">
        <v>1</v>
      </c>
      <c r="B7" s="27" t="s">
        <v>16</v>
      </c>
      <c r="C7" s="70">
        <v>0.55000000000000004</v>
      </c>
      <c r="D7" s="71">
        <v>5</v>
      </c>
      <c r="E7" s="71">
        <v>1</v>
      </c>
      <c r="F7" s="72">
        <f>Max!$B$3*C7</f>
        <v>46.750000000000007</v>
      </c>
      <c r="I7" s="57">
        <f>D7*E7</f>
        <v>5</v>
      </c>
      <c r="J7" s="56">
        <f>I7*F7</f>
        <v>233.75000000000003</v>
      </c>
      <c r="R7" s="176">
        <f t="shared" ref="R7:R10" si="0">IF(ISNUMBER(SEARCH("bench",$B7)),IF($C7&gt;=0.5,IF($C7&lt;0.6,$D7*$E7," ")," ")," ")</f>
        <v>5</v>
      </c>
      <c r="S7" s="176" t="str">
        <f t="shared" ref="S7:S10" si="1">IF(ISNUMBER(SEARCH("bench",$B7)),IF($C7&gt;=0.6,IF($C7&lt;0.7,$D7*$E7," ")," ")," ")</f>
        <v xml:space="preserve"> </v>
      </c>
      <c r="T7" s="176" t="str">
        <f t="shared" ref="T7:T10" si="2">IF(ISNUMBER(SEARCH("bench",$B7)),IF($C7&gt;=0.7,IF($C7&lt;0.8,$D7*$E7," ")," ")," ")</f>
        <v xml:space="preserve"> </v>
      </c>
      <c r="U7" s="176" t="str">
        <f t="shared" ref="U7:U10" si="3">IF(ISNUMBER(SEARCH("bench",$B7)),IF($C7&gt;=0.8,IF($C7&lt;0.9,$D7*$E7," ")," ")," ")</f>
        <v xml:space="preserve"> </v>
      </c>
      <c r="V7" s="176" t="str">
        <f t="shared" ref="V7:V10" si="4">IF(ISNUMBER(SEARCH("bench",$B7)),IF($C7&gt;=0.9,$D7*$E7," ")," ")</f>
        <v xml:space="preserve"> </v>
      </c>
    </row>
    <row r="8" spans="1:27" ht="12.75" customHeight="1">
      <c r="A8" s="26"/>
      <c r="B8" s="174" t="s">
        <v>16</v>
      </c>
      <c r="C8" s="70">
        <v>0.65</v>
      </c>
      <c r="D8" s="71">
        <v>4</v>
      </c>
      <c r="E8" s="71">
        <v>1</v>
      </c>
      <c r="F8" s="72">
        <f>Max!$B$3*C8</f>
        <v>55.25</v>
      </c>
      <c r="I8" s="57">
        <f>D8*E8</f>
        <v>4</v>
      </c>
      <c r="J8" s="56">
        <f>I8*F8</f>
        <v>221</v>
      </c>
      <c r="R8" s="176" t="str">
        <f t="shared" si="0"/>
        <v xml:space="preserve"> </v>
      </c>
      <c r="S8" s="176">
        <f t="shared" si="1"/>
        <v>4</v>
      </c>
      <c r="T8" s="176" t="str">
        <f t="shared" si="2"/>
        <v xml:space="preserve"> </v>
      </c>
      <c r="U8" s="176" t="str">
        <f t="shared" si="3"/>
        <v xml:space="preserve"> </v>
      </c>
      <c r="V8" s="176" t="str">
        <f t="shared" si="4"/>
        <v xml:space="preserve"> </v>
      </c>
    </row>
    <row r="9" spans="1:27" ht="12.75" customHeight="1">
      <c r="A9" s="26"/>
      <c r="B9" s="174" t="s">
        <v>16</v>
      </c>
      <c r="C9" s="70">
        <v>0.75</v>
      </c>
      <c r="D9" s="71">
        <v>3</v>
      </c>
      <c r="E9" s="71">
        <v>1</v>
      </c>
      <c r="F9" s="72">
        <f>Max!$B$3*C9</f>
        <v>63.75</v>
      </c>
      <c r="I9" s="57">
        <f>D9*E9</f>
        <v>3</v>
      </c>
      <c r="J9" s="56">
        <f>I9*F9</f>
        <v>191.25</v>
      </c>
      <c r="R9" s="176" t="str">
        <f t="shared" si="0"/>
        <v xml:space="preserve"> </v>
      </c>
      <c r="S9" s="176" t="str">
        <f t="shared" si="1"/>
        <v xml:space="preserve"> </v>
      </c>
      <c r="T9" s="176">
        <f t="shared" si="2"/>
        <v>3</v>
      </c>
      <c r="U9" s="176" t="str">
        <f t="shared" si="3"/>
        <v xml:space="preserve"> </v>
      </c>
      <c r="V9" s="176" t="str">
        <f t="shared" si="4"/>
        <v xml:space="preserve"> </v>
      </c>
    </row>
    <row r="10" spans="1:27" ht="12.75" customHeight="1">
      <c r="A10" s="26"/>
      <c r="B10" s="174" t="s">
        <v>16</v>
      </c>
      <c r="C10" s="70">
        <v>0.85</v>
      </c>
      <c r="D10" s="71">
        <v>2</v>
      </c>
      <c r="E10" s="71">
        <v>3</v>
      </c>
      <c r="F10" s="72">
        <f>Max!$B$3*C10</f>
        <v>72.25</v>
      </c>
      <c r="I10" s="57">
        <f>D10*E10</f>
        <v>6</v>
      </c>
      <c r="J10" s="56">
        <f>I10*F10</f>
        <v>433.5</v>
      </c>
      <c r="R10" s="176" t="str">
        <f t="shared" si="0"/>
        <v xml:space="preserve"> </v>
      </c>
      <c r="S10" s="176" t="str">
        <f t="shared" si="1"/>
        <v xml:space="preserve"> </v>
      </c>
      <c r="T10" s="176" t="str">
        <f t="shared" si="2"/>
        <v xml:space="preserve"> </v>
      </c>
      <c r="U10" s="176">
        <f t="shared" si="3"/>
        <v>6</v>
      </c>
      <c r="V10" s="176" t="str">
        <f t="shared" si="4"/>
        <v xml:space="preserve"> </v>
      </c>
    </row>
    <row r="11" spans="1:27" ht="12.75" customHeight="1">
      <c r="A11" s="31">
        <v>2</v>
      </c>
      <c r="B11" s="32" t="s">
        <v>2</v>
      </c>
      <c r="C11" s="67">
        <v>0.5</v>
      </c>
      <c r="D11" s="68">
        <v>5</v>
      </c>
      <c r="E11" s="68">
        <v>1</v>
      </c>
      <c r="F11" s="69">
        <f>Max!$B$2*C11</f>
        <v>100</v>
      </c>
      <c r="G11" s="57">
        <f>D11*E11</f>
        <v>5</v>
      </c>
      <c r="H11" s="56">
        <f>G11*F11</f>
        <v>500</v>
      </c>
      <c r="M11" s="175">
        <f>IF(ISNUMBER(SEARCH("squat",$B11)),IF($C11&gt;=0.5,IF($C11&lt;0.6,$D11*$E11," ")," ")," ")</f>
        <v>5</v>
      </c>
      <c r="N11" s="175" t="str">
        <f>IF(ISNUMBER(SEARCH("squat",$B11)),IF($C11&gt;=0.6,IF($C11&lt;0.7,$D11*$E11," ")," ")," ")</f>
        <v xml:space="preserve"> </v>
      </c>
      <c r="O11" s="175" t="str">
        <f>IF(ISNUMBER(SEARCH("squat",$B11)),IF($C11&gt;=0.7,IF($C11&lt;0.8,$D11*$E11," ")," ")," ")</f>
        <v xml:space="preserve"> </v>
      </c>
      <c r="P11" s="175" t="str">
        <f>IF(ISNUMBER(SEARCH("squat",$B11)),IF($C11&gt;=0.8,IF($C11&lt;0.9,$D11*$E11," ")," ")," ")</f>
        <v xml:space="preserve"> </v>
      </c>
      <c r="Q11" s="175" t="str">
        <f>IF(ISNUMBER(SEARCH("squat",$B11)),IF($C11&gt;=0.9,$D11*$E11," ")," ")</f>
        <v xml:space="preserve"> </v>
      </c>
    </row>
    <row r="12" spans="1:27" ht="12.75" customHeight="1">
      <c r="A12" s="31"/>
      <c r="B12" s="173" t="s">
        <v>2</v>
      </c>
      <c r="C12" s="67">
        <v>0.6</v>
      </c>
      <c r="D12" s="68">
        <v>4</v>
      </c>
      <c r="E12" s="68">
        <v>1</v>
      </c>
      <c r="F12" s="69">
        <f>Max!$B$2*C12</f>
        <v>120</v>
      </c>
      <c r="G12" s="57">
        <f>D12*E12</f>
        <v>4</v>
      </c>
      <c r="H12" s="56">
        <f>G12*F12</f>
        <v>480</v>
      </c>
      <c r="M12" s="175" t="str">
        <f t="shared" ref="M12:M14" si="5">IF(ISNUMBER(SEARCH("squat",$B12)),IF($C12&gt;=0.5,IF($C12&lt;0.6,$D12*$E12," ")," ")," ")</f>
        <v xml:space="preserve"> </v>
      </c>
      <c r="N12" s="175">
        <f t="shared" ref="N12:N14" si="6">IF(ISNUMBER(SEARCH("squat",$B12)),IF($C12&gt;=0.6,IF($C12&lt;0.7,$D12*$E12," ")," ")," ")</f>
        <v>4</v>
      </c>
      <c r="O12" s="175" t="str">
        <f t="shared" ref="O12:O14" si="7">IF(ISNUMBER(SEARCH("squat",$B12)),IF($C12&gt;=0.7,IF($C12&lt;0.8,$D12*$E12," ")," ")," ")</f>
        <v xml:space="preserve"> </v>
      </c>
      <c r="P12" s="175" t="str">
        <f t="shared" ref="P12:P14" si="8">IF(ISNUMBER(SEARCH("squat",$B12)),IF($C12&gt;=0.8,IF($C12&lt;0.9,$D12*$E12," ")," ")," ")</f>
        <v xml:space="preserve"> </v>
      </c>
      <c r="Q12" s="175" t="str">
        <f t="shared" ref="Q12:Q14" si="9">IF(ISNUMBER(SEARCH("squat",$B12)),IF($C12&gt;=0.9,$D12*$E12," ")," ")</f>
        <v xml:space="preserve"> </v>
      </c>
    </row>
    <row r="13" spans="1:27" ht="12.75" customHeight="1">
      <c r="A13" s="31"/>
      <c r="B13" s="173" t="s">
        <v>2</v>
      </c>
      <c r="C13" s="67">
        <v>0.7</v>
      </c>
      <c r="D13" s="68">
        <v>3</v>
      </c>
      <c r="E13" s="68">
        <v>1</v>
      </c>
      <c r="F13" s="69">
        <f>Max!$B$2*C13</f>
        <v>140</v>
      </c>
      <c r="G13" s="57">
        <f>D13*E13</f>
        <v>3</v>
      </c>
      <c r="H13" s="56">
        <f>G13*F13</f>
        <v>420</v>
      </c>
      <c r="M13" s="175" t="str">
        <f t="shared" si="5"/>
        <v xml:space="preserve"> </v>
      </c>
      <c r="N13" s="175" t="str">
        <f t="shared" si="6"/>
        <v xml:space="preserve"> </v>
      </c>
      <c r="O13" s="175">
        <f t="shared" si="7"/>
        <v>3</v>
      </c>
      <c r="P13" s="175" t="str">
        <f t="shared" si="8"/>
        <v xml:space="preserve"> </v>
      </c>
      <c r="Q13" s="175" t="str">
        <f t="shared" si="9"/>
        <v xml:space="preserve"> </v>
      </c>
    </row>
    <row r="14" spans="1:27" ht="12.75" customHeight="1">
      <c r="A14" s="31"/>
      <c r="B14" s="173" t="s">
        <v>2</v>
      </c>
      <c r="C14" s="67">
        <v>0.8</v>
      </c>
      <c r="D14" s="68">
        <v>3</v>
      </c>
      <c r="E14" s="68">
        <v>4</v>
      </c>
      <c r="F14" s="69">
        <f>Max!$B$2*C14</f>
        <v>160</v>
      </c>
      <c r="G14" s="57">
        <f>D14*E14</f>
        <v>12</v>
      </c>
      <c r="H14" s="56">
        <f>G14*F14</f>
        <v>1920</v>
      </c>
      <c r="M14" s="175" t="str">
        <f t="shared" si="5"/>
        <v xml:space="preserve"> </v>
      </c>
      <c r="N14" s="175" t="str">
        <f t="shared" si="6"/>
        <v xml:space="preserve"> </v>
      </c>
      <c r="O14" s="175" t="str">
        <f t="shared" si="7"/>
        <v xml:space="preserve"> </v>
      </c>
      <c r="P14" s="175">
        <f t="shared" si="8"/>
        <v>12</v>
      </c>
      <c r="Q14" s="175" t="str">
        <f t="shared" si="9"/>
        <v xml:space="preserve"> </v>
      </c>
    </row>
    <row r="15" spans="1:27" ht="12.75" customHeight="1">
      <c r="A15" s="26">
        <v>3</v>
      </c>
      <c r="B15" s="27" t="s">
        <v>16</v>
      </c>
      <c r="C15" s="70">
        <v>0.5</v>
      </c>
      <c r="D15" s="71">
        <v>5</v>
      </c>
      <c r="E15" s="71">
        <v>1</v>
      </c>
      <c r="F15" s="72">
        <f>Max!$B$3*C15</f>
        <v>42.5</v>
      </c>
      <c r="I15" s="57">
        <f>D15*E15</f>
        <v>5</v>
      </c>
      <c r="J15" s="56">
        <f>I15*F15</f>
        <v>212.5</v>
      </c>
      <c r="R15" s="176">
        <f t="shared" ref="R15:R18" si="10">IF(ISNUMBER(SEARCH("bench",$B15)),IF($C15&gt;=0.5,IF($C15&lt;0.6,$D15*$E15," ")," ")," ")</f>
        <v>5</v>
      </c>
      <c r="S15" s="176" t="str">
        <f t="shared" ref="S15:S18" si="11">IF(ISNUMBER(SEARCH("bench",$B15)),IF($C15&gt;=0.6,IF($C15&lt;0.7,$D15*$E15," ")," ")," ")</f>
        <v xml:space="preserve"> </v>
      </c>
      <c r="T15" s="176" t="str">
        <f t="shared" ref="T15:T18" si="12">IF(ISNUMBER(SEARCH("bench",$B15)),IF($C15&gt;=0.7,IF($C15&lt;0.8,$D15*$E15," ")," ")," ")</f>
        <v xml:space="preserve"> </v>
      </c>
      <c r="U15" s="176" t="str">
        <f t="shared" ref="U15:U18" si="13">IF(ISNUMBER(SEARCH("bench",$B15)),IF($C15&gt;=0.8,IF($C15&lt;0.9,$D15*$E15," ")," ")," ")</f>
        <v xml:space="preserve"> </v>
      </c>
      <c r="V15" s="176" t="str">
        <f t="shared" ref="V15:V18" si="14">IF(ISNUMBER(SEARCH("bench",$B15)),IF($C15&gt;=0.9,$D15*$E15," ")," ")</f>
        <v xml:space="preserve"> </v>
      </c>
    </row>
    <row r="16" spans="1:27" ht="12.75" customHeight="1">
      <c r="A16" s="26"/>
      <c r="B16" s="174" t="s">
        <v>16</v>
      </c>
      <c r="C16" s="70">
        <v>0.6</v>
      </c>
      <c r="D16" s="71">
        <v>4</v>
      </c>
      <c r="E16" s="71">
        <v>1</v>
      </c>
      <c r="F16" s="72">
        <f>Max!$B$3*C16</f>
        <v>51</v>
      </c>
      <c r="I16" s="57">
        <f>D16*E16</f>
        <v>4</v>
      </c>
      <c r="J16" s="56">
        <f>I16*F16</f>
        <v>204</v>
      </c>
      <c r="R16" s="176" t="str">
        <f t="shared" si="10"/>
        <v xml:space="preserve"> </v>
      </c>
      <c r="S16" s="176">
        <f t="shared" si="11"/>
        <v>4</v>
      </c>
      <c r="T16" s="176" t="str">
        <f t="shared" si="12"/>
        <v xml:space="preserve"> </v>
      </c>
      <c r="U16" s="176" t="str">
        <f t="shared" si="13"/>
        <v xml:space="preserve"> </v>
      </c>
      <c r="V16" s="176" t="str">
        <f t="shared" si="14"/>
        <v xml:space="preserve"> </v>
      </c>
    </row>
    <row r="17" spans="1:27" ht="12.75" customHeight="1">
      <c r="A17" s="26"/>
      <c r="B17" s="174" t="s">
        <v>16</v>
      </c>
      <c r="C17" s="70">
        <v>0.7</v>
      </c>
      <c r="D17" s="71">
        <v>3</v>
      </c>
      <c r="E17" s="71">
        <v>1</v>
      </c>
      <c r="F17" s="72">
        <f>Max!$B$3*C17</f>
        <v>59.499999999999993</v>
      </c>
      <c r="I17" s="57">
        <f>D17*E17</f>
        <v>3</v>
      </c>
      <c r="J17" s="56">
        <f>I17*F17</f>
        <v>178.49999999999997</v>
      </c>
      <c r="R17" s="176" t="str">
        <f t="shared" si="10"/>
        <v xml:space="preserve"> </v>
      </c>
      <c r="S17" s="176" t="str">
        <f t="shared" si="11"/>
        <v xml:space="preserve"> </v>
      </c>
      <c r="T17" s="176">
        <f t="shared" si="12"/>
        <v>3</v>
      </c>
      <c r="U17" s="176" t="str">
        <f t="shared" si="13"/>
        <v xml:space="preserve"> </v>
      </c>
      <c r="V17" s="176" t="str">
        <f t="shared" si="14"/>
        <v xml:space="preserve"> </v>
      </c>
    </row>
    <row r="18" spans="1:27" ht="12.75" customHeight="1">
      <c r="A18" s="26"/>
      <c r="B18" s="174" t="s">
        <v>16</v>
      </c>
      <c r="C18" s="70">
        <v>0.8</v>
      </c>
      <c r="D18" s="71">
        <v>2</v>
      </c>
      <c r="E18" s="71">
        <v>4</v>
      </c>
      <c r="F18" s="72">
        <f>Max!$B$3*C18</f>
        <v>68</v>
      </c>
      <c r="I18" s="57">
        <f>D18*E18</f>
        <v>8</v>
      </c>
      <c r="J18" s="56">
        <f>I18*F18</f>
        <v>544</v>
      </c>
      <c r="R18" s="176" t="str">
        <f t="shared" si="10"/>
        <v xml:space="preserve"> </v>
      </c>
      <c r="S18" s="176" t="str">
        <f t="shared" si="11"/>
        <v xml:space="preserve"> </v>
      </c>
      <c r="T18" s="176" t="str">
        <f t="shared" si="12"/>
        <v xml:space="preserve"> </v>
      </c>
      <c r="U18" s="176">
        <f t="shared" si="13"/>
        <v>8</v>
      </c>
      <c r="V18" s="176" t="str">
        <f t="shared" si="14"/>
        <v xml:space="preserve"> </v>
      </c>
    </row>
    <row r="19" spans="1:27" s="92" customFormat="1" ht="12.75" customHeight="1">
      <c r="A19" s="36">
        <v>4</v>
      </c>
      <c r="B19" s="48" t="s">
        <v>87</v>
      </c>
      <c r="C19" s="49"/>
      <c r="D19" s="53">
        <v>8</v>
      </c>
      <c r="E19" s="53">
        <v>4</v>
      </c>
      <c r="F19" s="50"/>
      <c r="G19" s="172"/>
      <c r="H19" s="91"/>
      <c r="I19" s="172"/>
      <c r="J19" s="91"/>
      <c r="K19" s="172"/>
      <c r="L19" s="172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</row>
    <row r="20" spans="1:27" ht="12.75" customHeight="1">
      <c r="A20" s="40">
        <v>5</v>
      </c>
      <c r="B20" s="41" t="s">
        <v>69</v>
      </c>
      <c r="C20" s="42"/>
      <c r="D20" s="55">
        <v>8</v>
      </c>
      <c r="E20" s="55">
        <v>4</v>
      </c>
      <c r="F20" s="43"/>
    </row>
    <row r="22" spans="1:27" ht="12.75" customHeight="1">
      <c r="A22" s="11" t="s">
        <v>17</v>
      </c>
      <c r="C22" s="25" t="s">
        <v>12</v>
      </c>
      <c r="D22" s="65" t="s">
        <v>13</v>
      </c>
      <c r="E22" s="66" t="s">
        <v>14</v>
      </c>
      <c r="F22" s="16" t="s">
        <v>15</v>
      </c>
    </row>
    <row r="23" spans="1:27" ht="12.75" customHeight="1">
      <c r="A23" s="44">
        <v>1</v>
      </c>
      <c r="B23" s="45" t="s">
        <v>98</v>
      </c>
      <c r="C23" s="75">
        <v>0.5</v>
      </c>
      <c r="D23" s="76">
        <v>3</v>
      </c>
      <c r="E23" s="76">
        <v>1</v>
      </c>
      <c r="F23" s="77">
        <f>Max!$B$4*C23</f>
        <v>80</v>
      </c>
      <c r="K23" s="57">
        <f>D23*E23</f>
        <v>3</v>
      </c>
      <c r="L23" s="57">
        <f>K23*F23</f>
        <v>240</v>
      </c>
      <c r="W23" s="177">
        <f>IF(ISNUMBER(SEARCH("deadlift",$B23)),IF($C23&gt;=0.5,IF($C23&lt;0.6,$D23*$E23," ")," ")," ")</f>
        <v>3</v>
      </c>
      <c r="X23" s="177" t="str">
        <f>IF(ISNUMBER(SEARCH("deadlift",$B23)),IF($C23&gt;=0.6,IF($C23&lt;0.7,$D23*$E23," ")," ")," ")</f>
        <v xml:space="preserve"> </v>
      </c>
      <c r="Y23" s="177" t="str">
        <f>IF(ISNUMBER(SEARCH("deadlift",$B23)),IF($C23&gt;=0.7,IF($C23&lt;0.8,$D23*$E23," ")," ")," ")</f>
        <v xml:space="preserve"> </v>
      </c>
      <c r="Z23" s="177" t="str">
        <f>IF(ISNUMBER(SEARCH("deadlift",$B23)),IF($C23&gt;=0.8,IF($C23&lt;0.9,$D23*$E23," ")," ")," ")</f>
        <v xml:space="preserve"> </v>
      </c>
      <c r="AA23" s="177" t="str">
        <f>IF(ISNUMBER(SEARCH("deadlift",$B23)),IF($C23&gt;=0.9,$D23*$E23," ")," ")</f>
        <v xml:space="preserve"> </v>
      </c>
    </row>
    <row r="24" spans="1:27" ht="12.75" customHeight="1">
      <c r="A24" s="44"/>
      <c r="B24" s="179" t="s">
        <v>98</v>
      </c>
      <c r="C24" s="75">
        <v>0.6</v>
      </c>
      <c r="D24" s="76">
        <v>3</v>
      </c>
      <c r="E24" s="76">
        <v>1</v>
      </c>
      <c r="F24" s="77">
        <f>Max!$B$4*C24</f>
        <v>96</v>
      </c>
      <c r="K24" s="57">
        <f>D24*E24</f>
        <v>3</v>
      </c>
      <c r="L24" s="57">
        <f>K24*F24</f>
        <v>288</v>
      </c>
      <c r="W24" s="177" t="str">
        <f t="shared" ref="W24:W25" si="15">IF(ISNUMBER(SEARCH("deadlift",$B24)),IF($C24&gt;=0.5,IF($C24&lt;0.6,$D24*$E24," ")," ")," ")</f>
        <v xml:space="preserve"> </v>
      </c>
      <c r="X24" s="177">
        <f t="shared" ref="X24:X25" si="16">IF(ISNUMBER(SEARCH("deadlift",$B24)),IF($C24&gt;=0.6,IF($C24&lt;0.7,$D24*$E24," ")," ")," ")</f>
        <v>3</v>
      </c>
      <c r="Y24" s="177" t="str">
        <f t="shared" ref="Y24:Y25" si="17">IF(ISNUMBER(SEARCH("deadlift",$B24)),IF($C24&gt;=0.7,IF($C24&lt;0.8,$D24*$E24," ")," ")," ")</f>
        <v xml:space="preserve"> </v>
      </c>
      <c r="Z24" s="177" t="str">
        <f t="shared" ref="Z24:Z25" si="18">IF(ISNUMBER(SEARCH("deadlift",$B24)),IF($C24&gt;=0.8,IF($C24&lt;0.9,$D24*$E24," ")," ")," ")</f>
        <v xml:space="preserve"> </v>
      </c>
      <c r="AA24" s="177" t="str">
        <f t="shared" ref="AA24:AA25" si="19">IF(ISNUMBER(SEARCH("deadlift",$B24)),IF($C24&gt;=0.9,$D24*$E24," ")," ")</f>
        <v xml:space="preserve"> </v>
      </c>
    </row>
    <row r="25" spans="1:27" ht="12.75" customHeight="1">
      <c r="A25" s="44"/>
      <c r="B25" s="179" t="s">
        <v>98</v>
      </c>
      <c r="C25" s="75">
        <v>0.7</v>
      </c>
      <c r="D25" s="76">
        <v>2</v>
      </c>
      <c r="E25" s="76">
        <v>2</v>
      </c>
      <c r="F25" s="77">
        <f>Max!$B$4*C25</f>
        <v>112</v>
      </c>
      <c r="K25" s="57">
        <f>D25*E25</f>
        <v>4</v>
      </c>
      <c r="L25" s="57">
        <f>K25*F25</f>
        <v>448</v>
      </c>
      <c r="W25" s="177" t="str">
        <f t="shared" si="15"/>
        <v xml:space="preserve"> </v>
      </c>
      <c r="X25" s="177" t="str">
        <f t="shared" si="16"/>
        <v xml:space="preserve"> </v>
      </c>
      <c r="Y25" s="177">
        <f t="shared" si="17"/>
        <v>4</v>
      </c>
      <c r="Z25" s="177" t="str">
        <f t="shared" si="18"/>
        <v xml:space="preserve"> </v>
      </c>
      <c r="AA25" s="177" t="str">
        <f t="shared" si="19"/>
        <v xml:space="preserve"> </v>
      </c>
    </row>
    <row r="26" spans="1:27" ht="12.75" customHeight="1">
      <c r="A26" s="26">
        <v>2</v>
      </c>
      <c r="B26" s="27" t="s">
        <v>16</v>
      </c>
      <c r="C26" s="70">
        <v>0.5</v>
      </c>
      <c r="D26" s="71">
        <v>5</v>
      </c>
      <c r="E26" s="71">
        <v>1</v>
      </c>
      <c r="F26" s="72">
        <f>Max!$B$3*C26</f>
        <v>42.5</v>
      </c>
      <c r="I26" s="57">
        <f>D26*E26</f>
        <v>5</v>
      </c>
      <c r="J26" s="56">
        <f>I26*F26</f>
        <v>212.5</v>
      </c>
      <c r="R26" s="176">
        <f t="shared" ref="R26:R29" si="20">IF(ISNUMBER(SEARCH("bench",$B26)),IF($C26&gt;=0.5,IF($C26&lt;0.6,$D26*$E26," ")," ")," ")</f>
        <v>5</v>
      </c>
      <c r="S26" s="176" t="str">
        <f t="shared" ref="S26:S29" si="21">IF(ISNUMBER(SEARCH("bench",$B26)),IF($C26&gt;=0.6,IF($C26&lt;0.7,$D26*$E26," ")," ")," ")</f>
        <v xml:space="preserve"> </v>
      </c>
      <c r="T26" s="176" t="str">
        <f t="shared" ref="T26:T29" si="22">IF(ISNUMBER(SEARCH("bench",$B26)),IF($C26&gt;=0.7,IF($C26&lt;0.8,$D26*$E26," ")," ")," ")</f>
        <v xml:space="preserve"> </v>
      </c>
      <c r="U26" s="176" t="str">
        <f t="shared" ref="U26:U29" si="23">IF(ISNUMBER(SEARCH("bench",$B26)),IF($C26&gt;=0.8,IF($C26&lt;0.9,$D26*$E26," ")," ")," ")</f>
        <v xml:space="preserve"> </v>
      </c>
      <c r="V26" s="176" t="str">
        <f t="shared" ref="V26:V29" si="24">IF(ISNUMBER(SEARCH("bench",$B26)),IF($C26&gt;=0.9,$D26*$E26," ")," ")</f>
        <v xml:space="preserve"> </v>
      </c>
    </row>
    <row r="27" spans="1:27" ht="12.75" customHeight="1">
      <c r="A27" s="26"/>
      <c r="B27" s="174" t="s">
        <v>16</v>
      </c>
      <c r="C27" s="70">
        <v>0.6</v>
      </c>
      <c r="D27" s="71">
        <v>4</v>
      </c>
      <c r="E27" s="71">
        <v>1</v>
      </c>
      <c r="F27" s="72">
        <f>Max!$B$3*C27</f>
        <v>51</v>
      </c>
      <c r="I27" s="57">
        <f>D27*E27</f>
        <v>4</v>
      </c>
      <c r="J27" s="56">
        <f>I27*F27</f>
        <v>204</v>
      </c>
      <c r="R27" s="176" t="str">
        <f t="shared" si="20"/>
        <v xml:space="preserve"> </v>
      </c>
      <c r="S27" s="176">
        <f t="shared" si="21"/>
        <v>4</v>
      </c>
      <c r="T27" s="176" t="str">
        <f t="shared" si="22"/>
        <v xml:space="preserve"> </v>
      </c>
      <c r="U27" s="176" t="str">
        <f t="shared" si="23"/>
        <v xml:space="preserve"> </v>
      </c>
      <c r="V27" s="176" t="str">
        <f t="shared" si="24"/>
        <v xml:space="preserve"> </v>
      </c>
    </row>
    <row r="28" spans="1:27" ht="12.75" customHeight="1">
      <c r="A28" s="26"/>
      <c r="B28" s="174" t="s">
        <v>16</v>
      </c>
      <c r="C28" s="70">
        <v>0.7</v>
      </c>
      <c r="D28" s="71">
        <v>3</v>
      </c>
      <c r="E28" s="71">
        <v>1</v>
      </c>
      <c r="F28" s="72">
        <f>Max!$B$3*C28</f>
        <v>59.499999999999993</v>
      </c>
      <c r="I28" s="57">
        <f>D28*E28</f>
        <v>3</v>
      </c>
      <c r="J28" s="56">
        <f>I28*F28</f>
        <v>178.49999999999997</v>
      </c>
      <c r="R28" s="176" t="str">
        <f t="shared" si="20"/>
        <v xml:space="preserve"> </v>
      </c>
      <c r="S28" s="176" t="str">
        <f t="shared" si="21"/>
        <v xml:space="preserve"> </v>
      </c>
      <c r="T28" s="176">
        <f t="shared" si="22"/>
        <v>3</v>
      </c>
      <c r="U28" s="176" t="str">
        <f t="shared" si="23"/>
        <v xml:space="preserve"> </v>
      </c>
      <c r="V28" s="176" t="str">
        <f t="shared" si="24"/>
        <v xml:space="preserve"> </v>
      </c>
    </row>
    <row r="29" spans="1:27" ht="12.75" customHeight="1">
      <c r="A29" s="26"/>
      <c r="B29" s="174" t="s">
        <v>16</v>
      </c>
      <c r="C29" s="70">
        <v>0.8</v>
      </c>
      <c r="D29" s="71">
        <v>3</v>
      </c>
      <c r="E29" s="71">
        <v>4</v>
      </c>
      <c r="F29" s="72">
        <f>Max!$B$3*C29</f>
        <v>68</v>
      </c>
      <c r="I29" s="57">
        <f>D29*E29</f>
        <v>12</v>
      </c>
      <c r="J29" s="56">
        <f>I29*F29</f>
        <v>816</v>
      </c>
      <c r="R29" s="176" t="str">
        <f t="shared" si="20"/>
        <v xml:space="preserve"> </v>
      </c>
      <c r="S29" s="176" t="str">
        <f t="shared" si="21"/>
        <v xml:space="preserve"> </v>
      </c>
      <c r="T29" s="176" t="str">
        <f t="shared" si="22"/>
        <v xml:space="preserve"> </v>
      </c>
      <c r="U29" s="176">
        <f t="shared" si="23"/>
        <v>12</v>
      </c>
      <c r="V29" s="176" t="str">
        <f t="shared" si="24"/>
        <v xml:space="preserve"> </v>
      </c>
    </row>
    <row r="30" spans="1:27" ht="12.75" customHeight="1">
      <c r="A30" s="44">
        <v>3</v>
      </c>
      <c r="B30" s="45" t="s">
        <v>121</v>
      </c>
      <c r="C30" s="75">
        <v>0.6</v>
      </c>
      <c r="D30" s="76">
        <v>3</v>
      </c>
      <c r="E30" s="76">
        <v>1</v>
      </c>
      <c r="F30" s="77">
        <f>Max!$B$4*C30</f>
        <v>96</v>
      </c>
      <c r="K30" s="57">
        <f>D30*E30</f>
        <v>3</v>
      </c>
      <c r="L30" s="57">
        <f>K30*F30</f>
        <v>288</v>
      </c>
      <c r="W30" s="177" t="str">
        <f>IF(ISNUMBER(SEARCH("deadlift",$B30)),IF($C30&gt;=0.5,IF($C30&lt;0.6,$D30*$E30," ")," ")," ")</f>
        <v xml:space="preserve"> </v>
      </c>
      <c r="X30" s="177">
        <f>IF(ISNUMBER(SEARCH("deadlift",$B30)),IF($C30&gt;=0.6,IF($C30&lt;0.7,$D30*$E30," ")," ")," ")</f>
        <v>3</v>
      </c>
      <c r="Y30" s="177" t="str">
        <f>IF(ISNUMBER(SEARCH("deadlift",$B30)),IF($C30&gt;=0.7,IF($C30&lt;0.8,$D30*$E30," ")," ")," ")</f>
        <v xml:space="preserve"> </v>
      </c>
      <c r="Z30" s="177" t="str">
        <f>IF(ISNUMBER(SEARCH("deadlift",$B30)),IF($C30&gt;=0.8,IF($C30&lt;0.9,$D30*$E30," ")," ")," ")</f>
        <v xml:space="preserve"> </v>
      </c>
      <c r="AA30" s="177" t="str">
        <f>IF(ISNUMBER(SEARCH("deadlift",$B30)),IF($C30&gt;=0.9,$D30*$E30," ")," ")</f>
        <v xml:space="preserve"> </v>
      </c>
    </row>
    <row r="31" spans="1:27" ht="12.75" customHeight="1">
      <c r="A31" s="44"/>
      <c r="B31" s="179" t="s">
        <v>121</v>
      </c>
      <c r="C31" s="75">
        <v>0.7</v>
      </c>
      <c r="D31" s="76">
        <v>3</v>
      </c>
      <c r="E31" s="76">
        <v>1</v>
      </c>
      <c r="F31" s="77">
        <f>Max!$B$4*C31</f>
        <v>112</v>
      </c>
      <c r="K31" s="57">
        <f>D31*E31</f>
        <v>3</v>
      </c>
      <c r="L31" s="57">
        <f>K31*F31</f>
        <v>336</v>
      </c>
      <c r="W31" s="177" t="str">
        <f t="shared" ref="W31:W33" si="25">IF(ISNUMBER(SEARCH("deadlift",$B31)),IF($C31&gt;=0.5,IF($C31&lt;0.6,$D31*$E31," ")," ")," ")</f>
        <v xml:space="preserve"> </v>
      </c>
      <c r="X31" s="177" t="str">
        <f t="shared" ref="X31:X33" si="26">IF(ISNUMBER(SEARCH("deadlift",$B31)),IF($C31&gt;=0.6,IF($C31&lt;0.7,$D31*$E31," ")," ")," ")</f>
        <v xml:space="preserve"> </v>
      </c>
      <c r="Y31" s="177">
        <f t="shared" ref="Y31:Y33" si="27">IF(ISNUMBER(SEARCH("deadlift",$B31)),IF($C31&gt;=0.7,IF($C31&lt;0.8,$D31*$E31," ")," ")," ")</f>
        <v>3</v>
      </c>
      <c r="Z31" s="177" t="str">
        <f t="shared" ref="Z31:Z33" si="28">IF(ISNUMBER(SEARCH("deadlift",$B31)),IF($C31&gt;=0.8,IF($C31&lt;0.9,$D31*$E31," ")," ")," ")</f>
        <v xml:space="preserve"> </v>
      </c>
      <c r="AA31" s="177" t="str">
        <f t="shared" ref="AA31:AA33" si="29">IF(ISNUMBER(SEARCH("deadlift",$B31)),IF($C31&gt;=0.9,$D31*$E31," ")," ")</f>
        <v xml:space="preserve"> </v>
      </c>
    </row>
    <row r="32" spans="1:27" ht="12.75" customHeight="1">
      <c r="A32" s="44"/>
      <c r="B32" s="179" t="s">
        <v>121</v>
      </c>
      <c r="C32" s="75">
        <v>0.8</v>
      </c>
      <c r="D32" s="76">
        <v>2</v>
      </c>
      <c r="E32" s="76">
        <v>2</v>
      </c>
      <c r="F32" s="77">
        <f>Max!$B$4*C32</f>
        <v>128</v>
      </c>
      <c r="K32" s="57">
        <f>D32*E32</f>
        <v>4</v>
      </c>
      <c r="L32" s="57">
        <f>K32*F32</f>
        <v>512</v>
      </c>
      <c r="W32" s="177" t="str">
        <f t="shared" si="25"/>
        <v xml:space="preserve"> </v>
      </c>
      <c r="X32" s="177" t="str">
        <f t="shared" si="26"/>
        <v xml:space="preserve"> </v>
      </c>
      <c r="Y32" s="177" t="str">
        <f t="shared" si="27"/>
        <v xml:space="preserve"> </v>
      </c>
      <c r="Z32" s="177">
        <f t="shared" si="28"/>
        <v>4</v>
      </c>
      <c r="AA32" s="177" t="str">
        <f t="shared" si="29"/>
        <v xml:space="preserve"> </v>
      </c>
    </row>
    <row r="33" spans="1:27" ht="12.75" customHeight="1">
      <c r="A33" s="44"/>
      <c r="B33" s="179" t="s">
        <v>121</v>
      </c>
      <c r="C33" s="75">
        <v>0.9</v>
      </c>
      <c r="D33" s="76">
        <v>1</v>
      </c>
      <c r="E33" s="76">
        <v>3</v>
      </c>
      <c r="F33" s="77">
        <f>Max!$B$4*C33</f>
        <v>144</v>
      </c>
      <c r="K33" s="57">
        <f>D33*E33</f>
        <v>3</v>
      </c>
      <c r="L33" s="57">
        <f>K33*F33</f>
        <v>432</v>
      </c>
      <c r="W33" s="177" t="str">
        <f t="shared" si="25"/>
        <v xml:space="preserve"> </v>
      </c>
      <c r="X33" s="177" t="str">
        <f t="shared" si="26"/>
        <v xml:space="preserve"> </v>
      </c>
      <c r="Y33" s="177" t="str">
        <f t="shared" si="27"/>
        <v xml:space="preserve"> </v>
      </c>
      <c r="Z33" s="177" t="str">
        <f t="shared" si="28"/>
        <v xml:space="preserve"> </v>
      </c>
      <c r="AA33" s="177">
        <f t="shared" si="29"/>
        <v>3</v>
      </c>
    </row>
    <row r="34" spans="1:27" ht="12.75" customHeight="1">
      <c r="A34" s="36">
        <v>4</v>
      </c>
      <c r="B34" s="48" t="s">
        <v>89</v>
      </c>
      <c r="C34" s="49"/>
      <c r="D34" s="53">
        <v>6</v>
      </c>
      <c r="E34" s="53">
        <v>4</v>
      </c>
      <c r="F34" s="50"/>
    </row>
    <row r="35" spans="1:27" ht="12.75" customHeight="1">
      <c r="A35" s="51">
        <v>5</v>
      </c>
      <c r="B35" s="54" t="s">
        <v>23</v>
      </c>
      <c r="C35" s="79"/>
      <c r="D35" s="81">
        <v>8</v>
      </c>
      <c r="E35" s="81">
        <v>4</v>
      </c>
      <c r="F35" s="82"/>
    </row>
    <row r="37" spans="1:27" ht="12.75" customHeight="1">
      <c r="A37" s="11" t="s">
        <v>18</v>
      </c>
      <c r="C37" s="25" t="s">
        <v>12</v>
      </c>
      <c r="D37" s="65" t="s">
        <v>13</v>
      </c>
      <c r="E37" s="66" t="s">
        <v>14</v>
      </c>
      <c r="F37" s="16" t="s">
        <v>15</v>
      </c>
    </row>
    <row r="38" spans="1:27" ht="12.75" customHeight="1">
      <c r="A38" s="31">
        <v>1</v>
      </c>
      <c r="B38" s="32" t="s">
        <v>2</v>
      </c>
      <c r="C38" s="67">
        <v>0.5</v>
      </c>
      <c r="D38" s="68">
        <v>3</v>
      </c>
      <c r="E38" s="68">
        <v>1</v>
      </c>
      <c r="F38" s="69">
        <f>Max!$B$2*C38</f>
        <v>100</v>
      </c>
      <c r="G38" s="57">
        <f>D38*E38</f>
        <v>3</v>
      </c>
      <c r="H38" s="56">
        <f>G38*F38</f>
        <v>300</v>
      </c>
      <c r="M38" s="175">
        <f>IF(ISNUMBER(SEARCH("squat",$B38)),IF($C38&gt;=0.5,IF($C38&lt;0.6,$D38*$E38," ")," ")," ")</f>
        <v>3</v>
      </c>
      <c r="N38" s="175" t="str">
        <f>IF(ISNUMBER(SEARCH("squat",$B38)),IF($C38&gt;=0.6,IF($C38&lt;0.7,$D38*$E38," ")," ")," ")</f>
        <v xml:space="preserve"> </v>
      </c>
      <c r="O38" s="175" t="str">
        <f>IF(ISNUMBER(SEARCH("squat",$B38)),IF($C38&gt;=0.7,IF($C38&lt;0.8,$D38*$E38," ")," ")," ")</f>
        <v xml:space="preserve"> </v>
      </c>
      <c r="P38" s="175" t="str">
        <f>IF(ISNUMBER(SEARCH("squat",$B38)),IF($C38&gt;=0.8,IF($C38&lt;0.9,$D38*$E38," ")," ")," ")</f>
        <v xml:space="preserve"> </v>
      </c>
      <c r="Q38" s="175" t="str">
        <f>IF(ISNUMBER(SEARCH("squat",$B38)),IF($C38&gt;=0.9,$D38*$E38," ")," ")</f>
        <v xml:space="preserve"> </v>
      </c>
    </row>
    <row r="39" spans="1:27" ht="12.75" customHeight="1">
      <c r="A39" s="31"/>
      <c r="B39" s="173" t="s">
        <v>2</v>
      </c>
      <c r="C39" s="67">
        <v>0.6</v>
      </c>
      <c r="D39" s="68">
        <v>3</v>
      </c>
      <c r="E39" s="68">
        <v>1</v>
      </c>
      <c r="F39" s="69">
        <f>Max!$B$2*C39</f>
        <v>120</v>
      </c>
      <c r="G39" s="57">
        <f>D39*E39</f>
        <v>3</v>
      </c>
      <c r="H39" s="56">
        <f>G39*F39</f>
        <v>360</v>
      </c>
      <c r="M39" s="175" t="str">
        <f t="shared" ref="M39:M42" si="30">IF(ISNUMBER(SEARCH("squat",$B39)),IF($C39&gt;=0.5,IF($C39&lt;0.6,$D39*$E39," ")," ")," ")</f>
        <v xml:space="preserve"> </v>
      </c>
      <c r="N39" s="175">
        <f t="shared" ref="N39:N42" si="31">IF(ISNUMBER(SEARCH("squat",$B39)),IF($C39&gt;=0.6,IF($C39&lt;0.7,$D39*$E39," ")," ")," ")</f>
        <v>3</v>
      </c>
      <c r="O39" s="175" t="str">
        <f t="shared" ref="O39:O42" si="32">IF(ISNUMBER(SEARCH("squat",$B39)),IF($C39&gt;=0.7,IF($C39&lt;0.8,$D39*$E39," ")," ")," ")</f>
        <v xml:space="preserve"> </v>
      </c>
      <c r="P39" s="175" t="str">
        <f t="shared" ref="P39:P42" si="33">IF(ISNUMBER(SEARCH("squat",$B39)),IF($C39&gt;=0.8,IF($C39&lt;0.9,$D39*$E39," ")," ")," ")</f>
        <v xml:space="preserve"> </v>
      </c>
      <c r="Q39" s="175" t="str">
        <f t="shared" ref="Q39:Q42" si="34">IF(ISNUMBER(SEARCH("squat",$B39)),IF($C39&gt;=0.9,$D39*$E39," ")," ")</f>
        <v xml:space="preserve"> </v>
      </c>
    </row>
    <row r="40" spans="1:27" ht="12.75" customHeight="1">
      <c r="A40" s="31"/>
      <c r="B40" s="173" t="s">
        <v>2</v>
      </c>
      <c r="C40" s="67">
        <v>0.7</v>
      </c>
      <c r="D40" s="68">
        <v>3</v>
      </c>
      <c r="E40" s="68">
        <v>1</v>
      </c>
      <c r="F40" s="69">
        <f>Max!$B$2*C40</f>
        <v>140</v>
      </c>
      <c r="G40" s="57">
        <f>D40*E40</f>
        <v>3</v>
      </c>
      <c r="H40" s="56">
        <f>G40*F40</f>
        <v>420</v>
      </c>
      <c r="M40" s="175" t="str">
        <f t="shared" si="30"/>
        <v xml:space="preserve"> </v>
      </c>
      <c r="N40" s="175" t="str">
        <f t="shared" si="31"/>
        <v xml:space="preserve"> </v>
      </c>
      <c r="O40" s="175">
        <f t="shared" si="32"/>
        <v>3</v>
      </c>
      <c r="P40" s="175" t="str">
        <f t="shared" si="33"/>
        <v xml:space="preserve"> </v>
      </c>
      <c r="Q40" s="175" t="str">
        <f t="shared" si="34"/>
        <v xml:space="preserve"> </v>
      </c>
    </row>
    <row r="41" spans="1:27" ht="12.75" customHeight="1">
      <c r="A41" s="31"/>
      <c r="B41" s="173" t="s">
        <v>2</v>
      </c>
      <c r="C41" s="67">
        <v>0.8</v>
      </c>
      <c r="D41" s="68">
        <v>2</v>
      </c>
      <c r="E41" s="68">
        <v>2</v>
      </c>
      <c r="F41" s="69">
        <f>Max!$B$2*C41</f>
        <v>160</v>
      </c>
      <c r="G41" s="57">
        <f>D41*E41</f>
        <v>4</v>
      </c>
      <c r="H41" s="56">
        <f>G41*F41</f>
        <v>640</v>
      </c>
      <c r="M41" s="175" t="str">
        <f t="shared" si="30"/>
        <v xml:space="preserve"> </v>
      </c>
      <c r="N41" s="175" t="str">
        <f t="shared" si="31"/>
        <v xml:space="preserve"> </v>
      </c>
      <c r="O41" s="175" t="str">
        <f t="shared" si="32"/>
        <v xml:space="preserve"> </v>
      </c>
      <c r="P41" s="175">
        <f t="shared" si="33"/>
        <v>4</v>
      </c>
      <c r="Q41" s="175" t="str">
        <f t="shared" si="34"/>
        <v xml:space="preserve"> </v>
      </c>
    </row>
    <row r="42" spans="1:27" ht="12.75" customHeight="1">
      <c r="A42" s="31"/>
      <c r="B42" s="173" t="s">
        <v>2</v>
      </c>
      <c r="C42" s="67">
        <v>0.85</v>
      </c>
      <c r="D42" s="68">
        <v>1</v>
      </c>
      <c r="E42" s="68">
        <v>3</v>
      </c>
      <c r="F42" s="69">
        <f>Max!$B$2*C42</f>
        <v>170</v>
      </c>
      <c r="G42" s="57">
        <f>D42*E42</f>
        <v>3</v>
      </c>
      <c r="H42" s="56">
        <f>G42*F42</f>
        <v>510</v>
      </c>
      <c r="M42" s="175" t="str">
        <f t="shared" si="30"/>
        <v xml:space="preserve"> </v>
      </c>
      <c r="N42" s="175" t="str">
        <f t="shared" si="31"/>
        <v xml:space="preserve"> </v>
      </c>
      <c r="O42" s="175" t="str">
        <f t="shared" si="32"/>
        <v xml:space="preserve"> </v>
      </c>
      <c r="P42" s="175">
        <f t="shared" si="33"/>
        <v>3</v>
      </c>
      <c r="Q42" s="175" t="str">
        <f t="shared" si="34"/>
        <v xml:space="preserve"> </v>
      </c>
    </row>
    <row r="43" spans="1:27" ht="12.75" customHeight="1">
      <c r="A43" s="26">
        <v>2</v>
      </c>
      <c r="B43" s="27" t="s">
        <v>16</v>
      </c>
      <c r="C43" s="70">
        <v>0.5</v>
      </c>
      <c r="D43" s="71">
        <v>3</v>
      </c>
      <c r="E43" s="71">
        <v>1</v>
      </c>
      <c r="F43" s="72">
        <f>Max!$B$3*C43</f>
        <v>42.5</v>
      </c>
      <c r="I43" s="57">
        <f t="shared" ref="I43:I48" si="35">D43*E43</f>
        <v>3</v>
      </c>
      <c r="J43" s="56">
        <f t="shared" ref="J43:J48" si="36">I43*F43</f>
        <v>127.5</v>
      </c>
      <c r="R43" s="176">
        <f t="shared" ref="R43:R48" si="37">IF(ISNUMBER(SEARCH("bench",$B43)),IF($C43&gt;=0.5,IF($C43&lt;0.6,$D43*$E43," ")," ")," ")</f>
        <v>3</v>
      </c>
      <c r="S43" s="176" t="str">
        <f t="shared" ref="S43:S48" si="38">IF(ISNUMBER(SEARCH("bench",$B43)),IF($C43&gt;=0.6,IF($C43&lt;0.7,$D43*$E43," ")," ")," ")</f>
        <v xml:space="preserve"> </v>
      </c>
      <c r="T43" s="176" t="str">
        <f t="shared" ref="T43:T48" si="39">IF(ISNUMBER(SEARCH("bench",$B43)),IF($C43&gt;=0.7,IF($C43&lt;0.8,$D43*$E43," ")," ")," ")</f>
        <v xml:space="preserve"> </v>
      </c>
      <c r="U43" s="176" t="str">
        <f t="shared" ref="U43:U48" si="40">IF(ISNUMBER(SEARCH("bench",$B43)),IF($C43&gt;=0.8,IF($C43&lt;0.9,$D43*$E43," ")," ")," ")</f>
        <v xml:space="preserve"> </v>
      </c>
      <c r="V43" s="176" t="str">
        <f t="shared" ref="V43:V48" si="41">IF(ISNUMBER(SEARCH("bench",$B43)),IF($C43&gt;=0.9,$D43*$E43," ")," ")</f>
        <v xml:space="preserve"> </v>
      </c>
    </row>
    <row r="44" spans="1:27" ht="12.75" customHeight="1">
      <c r="A44" s="26"/>
      <c r="B44" s="174" t="s">
        <v>16</v>
      </c>
      <c r="C44" s="70">
        <v>0.6</v>
      </c>
      <c r="D44" s="71">
        <v>3</v>
      </c>
      <c r="E44" s="71">
        <v>1</v>
      </c>
      <c r="F44" s="72">
        <f>Max!$B$3*C44</f>
        <v>51</v>
      </c>
      <c r="I44" s="57">
        <f t="shared" si="35"/>
        <v>3</v>
      </c>
      <c r="J44" s="56">
        <f t="shared" si="36"/>
        <v>153</v>
      </c>
      <c r="R44" s="176" t="str">
        <f t="shared" si="37"/>
        <v xml:space="preserve"> </v>
      </c>
      <c r="S44" s="176">
        <f t="shared" si="38"/>
        <v>3</v>
      </c>
      <c r="T44" s="176" t="str">
        <f t="shared" si="39"/>
        <v xml:space="preserve"> </v>
      </c>
      <c r="U44" s="176" t="str">
        <f t="shared" si="40"/>
        <v xml:space="preserve"> </v>
      </c>
      <c r="V44" s="176" t="str">
        <f t="shared" si="41"/>
        <v xml:space="preserve"> </v>
      </c>
    </row>
    <row r="45" spans="1:27" ht="12.75" customHeight="1">
      <c r="A45" s="26"/>
      <c r="B45" s="174" t="s">
        <v>16</v>
      </c>
      <c r="C45" s="70">
        <v>0.7</v>
      </c>
      <c r="D45" s="71">
        <v>3</v>
      </c>
      <c r="E45" s="71">
        <v>1</v>
      </c>
      <c r="F45" s="72">
        <f>Max!$B$3*C45</f>
        <v>59.499999999999993</v>
      </c>
      <c r="I45" s="57">
        <f t="shared" si="35"/>
        <v>3</v>
      </c>
      <c r="J45" s="56">
        <f t="shared" si="36"/>
        <v>178.49999999999997</v>
      </c>
      <c r="R45" s="176" t="str">
        <f t="shared" si="37"/>
        <v xml:space="preserve"> </v>
      </c>
      <c r="S45" s="176" t="str">
        <f t="shared" si="38"/>
        <v xml:space="preserve"> </v>
      </c>
      <c r="T45" s="176">
        <f t="shared" si="39"/>
        <v>3</v>
      </c>
      <c r="U45" s="176" t="str">
        <f t="shared" si="40"/>
        <v xml:space="preserve"> </v>
      </c>
      <c r="V45" s="176" t="str">
        <f t="shared" si="41"/>
        <v xml:space="preserve"> </v>
      </c>
    </row>
    <row r="46" spans="1:27" ht="12.75" customHeight="1">
      <c r="A46" s="26"/>
      <c r="B46" s="174" t="s">
        <v>16</v>
      </c>
      <c r="C46" s="70">
        <v>0.8</v>
      </c>
      <c r="D46" s="71">
        <v>2</v>
      </c>
      <c r="E46" s="71">
        <v>2</v>
      </c>
      <c r="F46" s="72">
        <f>Max!$B$3*C46</f>
        <v>68</v>
      </c>
      <c r="I46" s="57">
        <f t="shared" si="35"/>
        <v>4</v>
      </c>
      <c r="J46" s="56">
        <f t="shared" si="36"/>
        <v>272</v>
      </c>
      <c r="R46" s="176" t="str">
        <f t="shared" si="37"/>
        <v xml:space="preserve"> </v>
      </c>
      <c r="S46" s="176" t="str">
        <f t="shared" si="38"/>
        <v xml:space="preserve"> </v>
      </c>
      <c r="T46" s="176" t="str">
        <f t="shared" si="39"/>
        <v xml:space="preserve"> </v>
      </c>
      <c r="U46" s="176">
        <f t="shared" si="40"/>
        <v>4</v>
      </c>
      <c r="V46" s="176" t="str">
        <f t="shared" si="41"/>
        <v xml:space="preserve"> </v>
      </c>
    </row>
    <row r="47" spans="1:27" ht="12.75" customHeight="1">
      <c r="A47" s="26"/>
      <c r="B47" s="174" t="s">
        <v>16</v>
      </c>
      <c r="C47" s="70">
        <v>0.85</v>
      </c>
      <c r="D47" s="71">
        <v>2</v>
      </c>
      <c r="E47" s="71">
        <v>3</v>
      </c>
      <c r="F47" s="72">
        <f>Max!$B$3*C47</f>
        <v>72.25</v>
      </c>
      <c r="I47" s="57">
        <f t="shared" si="35"/>
        <v>6</v>
      </c>
      <c r="J47" s="56">
        <f t="shared" si="36"/>
        <v>433.5</v>
      </c>
      <c r="R47" s="176" t="str">
        <f t="shared" si="37"/>
        <v xml:space="preserve"> </v>
      </c>
      <c r="S47" s="176" t="str">
        <f t="shared" si="38"/>
        <v xml:space="preserve"> </v>
      </c>
      <c r="T47" s="176" t="str">
        <f t="shared" si="39"/>
        <v xml:space="preserve"> </v>
      </c>
      <c r="U47" s="176">
        <f t="shared" si="40"/>
        <v>6</v>
      </c>
      <c r="V47" s="176" t="str">
        <f t="shared" si="41"/>
        <v xml:space="preserve"> </v>
      </c>
    </row>
    <row r="48" spans="1:27" ht="12.75" customHeight="1">
      <c r="A48" s="26"/>
      <c r="B48" s="174" t="s">
        <v>16</v>
      </c>
      <c r="C48" s="70">
        <v>0.8</v>
      </c>
      <c r="D48" s="71">
        <v>2</v>
      </c>
      <c r="E48" s="71">
        <v>2</v>
      </c>
      <c r="F48" s="72">
        <f>Max!$B$3*C48</f>
        <v>68</v>
      </c>
      <c r="I48" s="57">
        <f t="shared" si="35"/>
        <v>4</v>
      </c>
      <c r="J48" s="56">
        <f t="shared" si="36"/>
        <v>272</v>
      </c>
      <c r="R48" s="176" t="str">
        <f t="shared" si="37"/>
        <v xml:space="preserve"> </v>
      </c>
      <c r="S48" s="176" t="str">
        <f t="shared" si="38"/>
        <v xml:space="preserve"> </v>
      </c>
      <c r="T48" s="176" t="str">
        <f t="shared" si="39"/>
        <v xml:space="preserve"> </v>
      </c>
      <c r="U48" s="176">
        <f t="shared" si="40"/>
        <v>4</v>
      </c>
      <c r="V48" s="176" t="str">
        <f t="shared" si="41"/>
        <v xml:space="preserve"> </v>
      </c>
    </row>
    <row r="49" spans="1:27" ht="12.75" customHeight="1">
      <c r="A49" s="51">
        <v>3</v>
      </c>
      <c r="B49" s="54" t="s">
        <v>87</v>
      </c>
      <c r="C49" s="79"/>
      <c r="D49" s="80" t="s">
        <v>122</v>
      </c>
      <c r="E49" s="81">
        <v>4</v>
      </c>
      <c r="F49" s="82"/>
    </row>
    <row r="50" spans="1:27" ht="12.75" customHeight="1">
      <c r="A50" s="51">
        <v>4</v>
      </c>
      <c r="B50" s="54" t="s">
        <v>26</v>
      </c>
      <c r="C50" s="79"/>
      <c r="D50" s="81">
        <v>6</v>
      </c>
      <c r="E50" s="81">
        <v>4</v>
      </c>
      <c r="F50" s="82"/>
    </row>
    <row r="51" spans="1:27" ht="12.75" customHeight="1">
      <c r="A51" s="51">
        <v>5</v>
      </c>
      <c r="B51" s="54" t="s">
        <v>80</v>
      </c>
      <c r="C51" s="79"/>
      <c r="D51" s="81">
        <v>5</v>
      </c>
      <c r="E51" s="81">
        <v>4</v>
      </c>
      <c r="F51" s="82"/>
    </row>
    <row r="52" spans="1:27" ht="12.75" customHeight="1">
      <c r="C52" s="25"/>
      <c r="D52" s="65"/>
      <c r="E52" s="66"/>
      <c r="F52" s="16"/>
    </row>
    <row r="53" spans="1:27" ht="12.75" customHeight="1">
      <c r="A53" s="11" t="s">
        <v>32</v>
      </c>
      <c r="C53" s="25" t="s">
        <v>12</v>
      </c>
      <c r="D53" s="65" t="s">
        <v>13</v>
      </c>
      <c r="E53" s="66" t="s">
        <v>14</v>
      </c>
      <c r="F53" s="16" t="s">
        <v>15</v>
      </c>
    </row>
    <row r="54" spans="1:27" ht="12.75" customHeight="1">
      <c r="A54" s="51">
        <v>1</v>
      </c>
      <c r="B54" s="54" t="s">
        <v>123</v>
      </c>
      <c r="C54" s="79"/>
      <c r="D54" s="81">
        <v>3</v>
      </c>
      <c r="E54" s="81">
        <v>5</v>
      </c>
      <c r="F54" s="82"/>
    </row>
    <row r="55" spans="1:27" ht="12.75" customHeight="1">
      <c r="A55" s="44">
        <v>2</v>
      </c>
      <c r="B55" s="45" t="s">
        <v>106</v>
      </c>
      <c r="C55" s="75">
        <v>0.55000000000000004</v>
      </c>
      <c r="D55" s="76">
        <v>3</v>
      </c>
      <c r="E55" s="76">
        <v>1</v>
      </c>
      <c r="F55" s="77">
        <f>Max!$B$4*C55</f>
        <v>88</v>
      </c>
      <c r="K55" s="57">
        <f>D55*E55</f>
        <v>3</v>
      </c>
      <c r="L55" s="57">
        <f>K55*F55</f>
        <v>264</v>
      </c>
      <c r="W55" s="177">
        <f>IF(ISNUMBER(SEARCH("deadlift",$B55)),IF($C55&gt;=0.5,IF($C55&lt;0.6,$D55*$E55," ")," ")," ")</f>
        <v>3</v>
      </c>
      <c r="X55" s="177" t="str">
        <f>IF(ISNUMBER(SEARCH("deadlift",$B55)),IF($C55&gt;=0.6,IF($C55&lt;0.7,$D55*$E55," ")," ")," ")</f>
        <v xml:space="preserve"> </v>
      </c>
      <c r="Y55" s="177" t="str">
        <f>IF(ISNUMBER(SEARCH("deadlift",$B55)),IF($C55&gt;=0.7,IF($C55&lt;0.8,$D55*$E55," ")," ")," ")</f>
        <v xml:space="preserve"> </v>
      </c>
      <c r="Z55" s="177" t="str">
        <f>IF(ISNUMBER(SEARCH("deadlift",$B55)),IF($C55&gt;=0.8,IF($C55&lt;0.9,$D55*$E55," ")," ")," ")</f>
        <v xml:space="preserve"> </v>
      </c>
      <c r="AA55" s="177" t="str">
        <f>IF(ISNUMBER(SEARCH("deadlift",$B55)),IF($C55&gt;=0.9,$D55*$E55," ")," ")</f>
        <v xml:space="preserve"> </v>
      </c>
    </row>
    <row r="56" spans="1:27" ht="12.75" customHeight="1">
      <c r="A56" s="44"/>
      <c r="B56" s="179" t="s">
        <v>106</v>
      </c>
      <c r="C56" s="75">
        <v>0.65</v>
      </c>
      <c r="D56" s="76">
        <v>3</v>
      </c>
      <c r="E56" s="76">
        <v>1</v>
      </c>
      <c r="F56" s="77">
        <f>Max!$B$4*C56</f>
        <v>104</v>
      </c>
      <c r="K56" s="57">
        <f>D56*E56</f>
        <v>3</v>
      </c>
      <c r="L56" s="57">
        <f>K56*F56</f>
        <v>312</v>
      </c>
      <c r="W56" s="177" t="str">
        <f t="shared" ref="W56:W58" si="42">IF(ISNUMBER(SEARCH("deadlift",$B56)),IF($C56&gt;=0.5,IF($C56&lt;0.6,$D56*$E56," ")," ")," ")</f>
        <v xml:space="preserve"> </v>
      </c>
      <c r="X56" s="177">
        <f t="shared" ref="X56:X58" si="43">IF(ISNUMBER(SEARCH("deadlift",$B56)),IF($C56&gt;=0.6,IF($C56&lt;0.7,$D56*$E56," ")," ")," ")</f>
        <v>3</v>
      </c>
      <c r="Y56" s="177" t="str">
        <f t="shared" ref="Y56:Y58" si="44">IF(ISNUMBER(SEARCH("deadlift",$B56)),IF($C56&gt;=0.7,IF($C56&lt;0.8,$D56*$E56," ")," ")," ")</f>
        <v xml:space="preserve"> </v>
      </c>
      <c r="Z56" s="177" t="str">
        <f t="shared" ref="Z56:Z58" si="45">IF(ISNUMBER(SEARCH("deadlift",$B56)),IF($C56&gt;=0.8,IF($C56&lt;0.9,$D56*$E56," ")," ")," ")</f>
        <v xml:space="preserve"> </v>
      </c>
      <c r="AA56" s="177" t="str">
        <f t="shared" ref="AA56:AA58" si="46">IF(ISNUMBER(SEARCH("deadlift",$B56)),IF($C56&gt;=0.9,$D56*$E56," ")," ")</f>
        <v xml:space="preserve"> </v>
      </c>
    </row>
    <row r="57" spans="1:27" ht="12.75" customHeight="1">
      <c r="A57" s="44"/>
      <c r="B57" s="179" t="s">
        <v>106</v>
      </c>
      <c r="C57" s="75">
        <v>0.75</v>
      </c>
      <c r="D57" s="76">
        <v>3</v>
      </c>
      <c r="E57" s="76">
        <v>1</v>
      </c>
      <c r="F57" s="77">
        <f>Max!$B$4*C57</f>
        <v>120</v>
      </c>
      <c r="K57" s="57">
        <f>D57*E57</f>
        <v>3</v>
      </c>
      <c r="L57" s="57">
        <f>K57*F57</f>
        <v>360</v>
      </c>
      <c r="W57" s="177" t="str">
        <f t="shared" si="42"/>
        <v xml:space="preserve"> </v>
      </c>
      <c r="X57" s="177" t="str">
        <f t="shared" si="43"/>
        <v xml:space="preserve"> </v>
      </c>
      <c r="Y57" s="177">
        <f t="shared" si="44"/>
        <v>3</v>
      </c>
      <c r="Z57" s="177" t="str">
        <f t="shared" si="45"/>
        <v xml:space="preserve"> </v>
      </c>
      <c r="AA57" s="177" t="str">
        <f t="shared" si="46"/>
        <v xml:space="preserve"> </v>
      </c>
    </row>
    <row r="58" spans="1:27" ht="12.75" customHeight="1">
      <c r="A58" s="44"/>
      <c r="B58" s="179" t="s">
        <v>106</v>
      </c>
      <c r="C58" s="75">
        <v>0.85</v>
      </c>
      <c r="D58" s="76">
        <v>2</v>
      </c>
      <c r="E58" s="76">
        <v>3</v>
      </c>
      <c r="F58" s="77">
        <f>Max!$B$4*C58</f>
        <v>136</v>
      </c>
      <c r="K58" s="57">
        <f>D58*E58</f>
        <v>6</v>
      </c>
      <c r="L58" s="57">
        <f>K58*F58</f>
        <v>816</v>
      </c>
      <c r="W58" s="177" t="str">
        <f t="shared" si="42"/>
        <v xml:space="preserve"> </v>
      </c>
      <c r="X58" s="177" t="str">
        <f t="shared" si="43"/>
        <v xml:space="preserve"> </v>
      </c>
      <c r="Y58" s="177" t="str">
        <f t="shared" si="44"/>
        <v xml:space="preserve"> </v>
      </c>
      <c r="Z58" s="177">
        <f t="shared" si="45"/>
        <v>6</v>
      </c>
      <c r="AA58" s="177" t="str">
        <f t="shared" si="46"/>
        <v xml:space="preserve"> </v>
      </c>
    </row>
    <row r="59" spans="1:27" ht="12.75" customHeight="1">
      <c r="A59" s="51">
        <v>3</v>
      </c>
      <c r="B59" s="54" t="s">
        <v>74</v>
      </c>
      <c r="C59" s="79"/>
      <c r="D59" s="81">
        <v>6</v>
      </c>
      <c r="E59" s="81">
        <v>4</v>
      </c>
      <c r="F59" s="82"/>
    </row>
    <row r="60" spans="1:27" ht="12.75" customHeight="1">
      <c r="A60" s="51">
        <v>4</v>
      </c>
      <c r="B60" s="54" t="s">
        <v>89</v>
      </c>
      <c r="C60" s="79"/>
      <c r="D60" s="81">
        <v>6</v>
      </c>
      <c r="E60" s="81">
        <v>4</v>
      </c>
      <c r="F60" s="82"/>
    </row>
    <row r="61" spans="1:27" ht="12.75" customHeight="1">
      <c r="A61" s="40">
        <v>5</v>
      </c>
      <c r="B61" s="41" t="s">
        <v>102</v>
      </c>
      <c r="C61" s="42"/>
      <c r="D61" s="55">
        <v>8</v>
      </c>
      <c r="E61" s="55">
        <v>4</v>
      </c>
      <c r="F61" s="43"/>
    </row>
    <row r="62" spans="1:27" s="96" customFormat="1" ht="12.75" customHeight="1">
      <c r="B62" s="97"/>
      <c r="C62" s="98"/>
      <c r="D62" s="110"/>
      <c r="E62" s="111"/>
      <c r="F62" s="99"/>
      <c r="G62" s="111">
        <f>SUM(G7:G61)</f>
        <v>40</v>
      </c>
      <c r="H62" s="111">
        <f t="shared" ref="H62:AA62" si="47">SUM(H7:H61)</f>
        <v>5550</v>
      </c>
      <c r="I62" s="111">
        <f t="shared" si="47"/>
        <v>85</v>
      </c>
      <c r="J62" s="111">
        <f t="shared" si="47"/>
        <v>5066</v>
      </c>
      <c r="K62" s="111">
        <f t="shared" si="47"/>
        <v>38</v>
      </c>
      <c r="L62" s="111">
        <f t="shared" si="47"/>
        <v>4296</v>
      </c>
      <c r="M62" s="111">
        <f t="shared" si="47"/>
        <v>8</v>
      </c>
      <c r="N62" s="111">
        <f t="shared" si="47"/>
        <v>7</v>
      </c>
      <c r="O62" s="111">
        <f t="shared" si="47"/>
        <v>6</v>
      </c>
      <c r="P62" s="111">
        <f t="shared" si="47"/>
        <v>19</v>
      </c>
      <c r="Q62" s="111">
        <f t="shared" si="47"/>
        <v>0</v>
      </c>
      <c r="R62" s="111">
        <f t="shared" si="47"/>
        <v>18</v>
      </c>
      <c r="S62" s="111">
        <f t="shared" si="47"/>
        <v>15</v>
      </c>
      <c r="T62" s="111">
        <f t="shared" si="47"/>
        <v>12</v>
      </c>
      <c r="U62" s="111">
        <f t="shared" si="47"/>
        <v>40</v>
      </c>
      <c r="V62" s="111">
        <f t="shared" si="47"/>
        <v>0</v>
      </c>
      <c r="W62" s="111">
        <f t="shared" si="47"/>
        <v>6</v>
      </c>
      <c r="X62" s="111">
        <f t="shared" si="47"/>
        <v>9</v>
      </c>
      <c r="Y62" s="111">
        <f t="shared" si="47"/>
        <v>10</v>
      </c>
      <c r="Z62" s="111">
        <f t="shared" si="47"/>
        <v>10</v>
      </c>
      <c r="AA62" s="111">
        <f t="shared" si="47"/>
        <v>3</v>
      </c>
    </row>
    <row r="63" spans="1:27" ht="12.75" customHeight="1">
      <c r="A63" s="11" t="s">
        <v>19</v>
      </c>
      <c r="B63" s="11"/>
    </row>
    <row r="64" spans="1:27" ht="12.75" customHeight="1">
      <c r="A64" s="11" t="s">
        <v>11</v>
      </c>
      <c r="C64" s="25" t="s">
        <v>12</v>
      </c>
      <c r="D64" s="65" t="s">
        <v>13</v>
      </c>
      <c r="E64" s="66" t="s">
        <v>14</v>
      </c>
      <c r="F64" s="16" t="s">
        <v>15</v>
      </c>
    </row>
    <row r="65" spans="1:22" ht="12.75" customHeight="1">
      <c r="A65" s="31">
        <v>1</v>
      </c>
      <c r="B65" s="32" t="s">
        <v>2</v>
      </c>
      <c r="C65" s="67">
        <v>0.5</v>
      </c>
      <c r="D65" s="68">
        <v>3</v>
      </c>
      <c r="E65" s="68">
        <v>1</v>
      </c>
      <c r="F65" s="69">
        <f>Max!$B$2*C65</f>
        <v>100</v>
      </c>
      <c r="G65" s="57">
        <f>D65*E65</f>
        <v>3</v>
      </c>
      <c r="H65" s="56">
        <f>G65*F65</f>
        <v>300</v>
      </c>
      <c r="M65" s="175">
        <f>IF(ISNUMBER(SEARCH("squat",$B65)),IF($C65&gt;=0.5,IF($C65&lt;0.6,$D65*$E65," ")," ")," ")</f>
        <v>3</v>
      </c>
      <c r="N65" s="175" t="str">
        <f>IF(ISNUMBER(SEARCH("squat",$B65)),IF($C65&gt;=0.6,IF($C65&lt;0.7,$D65*$E65," ")," ")," ")</f>
        <v xml:space="preserve"> </v>
      </c>
      <c r="O65" s="175" t="str">
        <f>IF(ISNUMBER(SEARCH("squat",$B65)),IF($C65&gt;=0.7,IF($C65&lt;0.8,$D65*$E65," ")," ")," ")</f>
        <v xml:space="preserve"> </v>
      </c>
      <c r="P65" s="175" t="str">
        <f>IF(ISNUMBER(SEARCH("squat",$B65)),IF($C65&gt;=0.8,IF($C65&lt;0.9,$D65*$E65," ")," ")," ")</f>
        <v xml:space="preserve"> </v>
      </c>
      <c r="Q65" s="175" t="str">
        <f>IF(ISNUMBER(SEARCH("squat",$B65)),IF($C65&gt;=0.9,$D65*$E65," ")," ")</f>
        <v xml:space="preserve"> </v>
      </c>
    </row>
    <row r="66" spans="1:22" ht="12.75" customHeight="1">
      <c r="A66" s="31"/>
      <c r="B66" s="173" t="s">
        <v>2</v>
      </c>
      <c r="C66" s="67">
        <v>0.6</v>
      </c>
      <c r="D66" s="68">
        <v>3</v>
      </c>
      <c r="E66" s="68">
        <v>1</v>
      </c>
      <c r="F66" s="69">
        <f>Max!$B$2*C66</f>
        <v>120</v>
      </c>
      <c r="G66" s="57">
        <f>D66*E66</f>
        <v>3</v>
      </c>
      <c r="H66" s="56">
        <f>G66*F66</f>
        <v>360</v>
      </c>
      <c r="M66" s="175" t="str">
        <f t="shared" ref="M66:M68" si="48">IF(ISNUMBER(SEARCH("squat",$B66)),IF($C66&gt;=0.5,IF($C66&lt;0.6,$D66*$E66," ")," ")," ")</f>
        <v xml:space="preserve"> </v>
      </c>
      <c r="N66" s="175">
        <f t="shared" ref="N66:N68" si="49">IF(ISNUMBER(SEARCH("squat",$B66)),IF($C66&gt;=0.6,IF($C66&lt;0.7,$D66*$E66," ")," ")," ")</f>
        <v>3</v>
      </c>
      <c r="O66" s="175" t="str">
        <f t="shared" ref="O66:O68" si="50">IF(ISNUMBER(SEARCH("squat",$B66)),IF($C66&gt;=0.7,IF($C66&lt;0.8,$D66*$E66," ")," ")," ")</f>
        <v xml:space="preserve"> </v>
      </c>
      <c r="P66" s="175" t="str">
        <f t="shared" ref="P66:P68" si="51">IF(ISNUMBER(SEARCH("squat",$B66)),IF($C66&gt;=0.8,IF($C66&lt;0.9,$D66*$E66," ")," ")," ")</f>
        <v xml:space="preserve"> </v>
      </c>
      <c r="Q66" s="175" t="str">
        <f t="shared" ref="Q66:Q68" si="52">IF(ISNUMBER(SEARCH("squat",$B66)),IF($C66&gt;=0.9,$D66*$E66," ")," ")</f>
        <v xml:space="preserve"> </v>
      </c>
    </row>
    <row r="67" spans="1:22" ht="12.75" customHeight="1">
      <c r="A67" s="31"/>
      <c r="B67" s="173" t="s">
        <v>2</v>
      </c>
      <c r="C67" s="67">
        <v>0.7</v>
      </c>
      <c r="D67" s="68">
        <v>3</v>
      </c>
      <c r="E67" s="68">
        <v>1</v>
      </c>
      <c r="F67" s="69">
        <f>Max!$B$2*C67</f>
        <v>140</v>
      </c>
      <c r="G67" s="57">
        <f>D67*E67</f>
        <v>3</v>
      </c>
      <c r="H67" s="56">
        <f>G67*F67</f>
        <v>420</v>
      </c>
      <c r="M67" s="175" t="str">
        <f t="shared" si="48"/>
        <v xml:space="preserve"> </v>
      </c>
      <c r="N67" s="175" t="str">
        <f t="shared" si="49"/>
        <v xml:space="preserve"> </v>
      </c>
      <c r="O67" s="175">
        <f t="shared" si="50"/>
        <v>3</v>
      </c>
      <c r="P67" s="175" t="str">
        <f t="shared" si="51"/>
        <v xml:space="preserve"> </v>
      </c>
      <c r="Q67" s="175" t="str">
        <f t="shared" si="52"/>
        <v xml:space="preserve"> </v>
      </c>
    </row>
    <row r="68" spans="1:22" ht="12.75" customHeight="1">
      <c r="A68" s="31"/>
      <c r="B68" s="173" t="s">
        <v>2</v>
      </c>
      <c r="C68" s="67">
        <v>0.75</v>
      </c>
      <c r="D68" s="68">
        <v>2</v>
      </c>
      <c r="E68" s="68">
        <v>3</v>
      </c>
      <c r="F68" s="69">
        <f>Max!$B$2*C68</f>
        <v>150</v>
      </c>
      <c r="G68" s="57">
        <f>D68*E68</f>
        <v>6</v>
      </c>
      <c r="H68" s="56">
        <f>G68*F68</f>
        <v>900</v>
      </c>
      <c r="M68" s="175" t="str">
        <f t="shared" si="48"/>
        <v xml:space="preserve"> </v>
      </c>
      <c r="N68" s="175" t="str">
        <f t="shared" si="49"/>
        <v xml:space="preserve"> </v>
      </c>
      <c r="O68" s="175">
        <f t="shared" si="50"/>
        <v>6</v>
      </c>
      <c r="P68" s="175" t="str">
        <f t="shared" si="51"/>
        <v xml:space="preserve"> </v>
      </c>
      <c r="Q68" s="175" t="str">
        <f t="shared" si="52"/>
        <v xml:space="preserve"> </v>
      </c>
    </row>
    <row r="69" spans="1:22" ht="12.75" customHeight="1">
      <c r="A69" s="26">
        <v>2</v>
      </c>
      <c r="B69" s="27" t="s">
        <v>16</v>
      </c>
      <c r="C69" s="70">
        <v>0.5</v>
      </c>
      <c r="D69" s="71">
        <v>3</v>
      </c>
      <c r="E69" s="71">
        <v>1</v>
      </c>
      <c r="F69" s="72">
        <f>Max!$B$3*C69</f>
        <v>42.5</v>
      </c>
      <c r="I69" s="57">
        <f t="shared" ref="I69:I72" si="53">D69*E69</f>
        <v>3</v>
      </c>
      <c r="J69" s="56">
        <f t="shared" ref="J69:J72" si="54">I69*F69</f>
        <v>127.5</v>
      </c>
      <c r="R69" s="176">
        <f t="shared" ref="R69:R72" si="55">IF(ISNUMBER(SEARCH("bench",$B69)),IF($C69&gt;=0.5,IF($C69&lt;0.6,$D69*$E69," ")," ")," ")</f>
        <v>3</v>
      </c>
      <c r="S69" s="176" t="str">
        <f t="shared" ref="S69:S72" si="56">IF(ISNUMBER(SEARCH("bench",$B69)),IF($C69&gt;=0.6,IF($C69&lt;0.7,$D69*$E69," ")," ")," ")</f>
        <v xml:space="preserve"> </v>
      </c>
      <c r="T69" s="176" t="str">
        <f t="shared" ref="T69:T72" si="57">IF(ISNUMBER(SEARCH("bench",$B69)),IF($C69&gt;=0.7,IF($C69&lt;0.8,$D69*$E69," ")," ")," ")</f>
        <v xml:space="preserve"> </v>
      </c>
      <c r="U69" s="176" t="str">
        <f t="shared" ref="U69:U72" si="58">IF(ISNUMBER(SEARCH("bench",$B69)),IF($C69&gt;=0.8,IF($C69&lt;0.9,$D69*$E69," ")," ")," ")</f>
        <v xml:space="preserve"> </v>
      </c>
      <c r="V69" s="176" t="str">
        <f t="shared" ref="V69:V72" si="59">IF(ISNUMBER(SEARCH("bench",$B69)),IF($C69&gt;=0.9,$D69*$E69," ")," ")</f>
        <v xml:space="preserve"> </v>
      </c>
    </row>
    <row r="70" spans="1:22" ht="12.75" customHeight="1">
      <c r="A70" s="26"/>
      <c r="B70" s="174" t="s">
        <v>16</v>
      </c>
      <c r="C70" s="70">
        <v>0.6</v>
      </c>
      <c r="D70" s="71">
        <v>3</v>
      </c>
      <c r="E70" s="71">
        <v>1</v>
      </c>
      <c r="F70" s="72">
        <f>Max!$B$3*C70</f>
        <v>51</v>
      </c>
      <c r="I70" s="57">
        <f t="shared" si="53"/>
        <v>3</v>
      </c>
      <c r="J70" s="56">
        <f t="shared" si="54"/>
        <v>153</v>
      </c>
      <c r="R70" s="176" t="str">
        <f t="shared" si="55"/>
        <v xml:space="preserve"> </v>
      </c>
      <c r="S70" s="176">
        <f t="shared" si="56"/>
        <v>3</v>
      </c>
      <c r="T70" s="176" t="str">
        <f t="shared" si="57"/>
        <v xml:space="preserve"> </v>
      </c>
      <c r="U70" s="176" t="str">
        <f t="shared" si="58"/>
        <v xml:space="preserve"> </v>
      </c>
      <c r="V70" s="176" t="str">
        <f t="shared" si="59"/>
        <v xml:space="preserve"> </v>
      </c>
    </row>
    <row r="71" spans="1:22" ht="12.75" customHeight="1">
      <c r="A71" s="26"/>
      <c r="B71" s="174" t="s">
        <v>16</v>
      </c>
      <c r="C71" s="70">
        <v>0.7</v>
      </c>
      <c r="D71" s="71">
        <v>3</v>
      </c>
      <c r="E71" s="71">
        <v>1</v>
      </c>
      <c r="F71" s="72">
        <f>Max!$B$3*C71</f>
        <v>59.499999999999993</v>
      </c>
      <c r="I71" s="57">
        <f t="shared" si="53"/>
        <v>3</v>
      </c>
      <c r="J71" s="56">
        <f t="shared" si="54"/>
        <v>178.49999999999997</v>
      </c>
      <c r="R71" s="176" t="str">
        <f t="shared" si="55"/>
        <v xml:space="preserve"> </v>
      </c>
      <c r="S71" s="176" t="str">
        <f t="shared" si="56"/>
        <v xml:space="preserve"> </v>
      </c>
      <c r="T71" s="176">
        <f t="shared" si="57"/>
        <v>3</v>
      </c>
      <c r="U71" s="176" t="str">
        <f t="shared" si="58"/>
        <v xml:space="preserve"> </v>
      </c>
      <c r="V71" s="176" t="str">
        <f t="shared" si="59"/>
        <v xml:space="preserve"> </v>
      </c>
    </row>
    <row r="72" spans="1:22" ht="12.75" customHeight="1">
      <c r="A72" s="26"/>
      <c r="B72" s="174" t="s">
        <v>16</v>
      </c>
      <c r="C72" s="70">
        <v>0.75</v>
      </c>
      <c r="D72" s="71">
        <v>2</v>
      </c>
      <c r="E72" s="71">
        <v>3</v>
      </c>
      <c r="F72" s="72">
        <f>Max!$B$3*C72</f>
        <v>63.75</v>
      </c>
      <c r="I72" s="57">
        <f t="shared" si="53"/>
        <v>6</v>
      </c>
      <c r="J72" s="56">
        <f t="shared" si="54"/>
        <v>382.5</v>
      </c>
      <c r="R72" s="176" t="str">
        <f t="shared" si="55"/>
        <v xml:space="preserve"> </v>
      </c>
      <c r="S72" s="176" t="str">
        <f t="shared" si="56"/>
        <v xml:space="preserve"> </v>
      </c>
      <c r="T72" s="176">
        <f t="shared" si="57"/>
        <v>6</v>
      </c>
      <c r="U72" s="176" t="str">
        <f t="shared" si="58"/>
        <v xml:space="preserve"> </v>
      </c>
      <c r="V72" s="176" t="str">
        <f t="shared" si="59"/>
        <v xml:space="preserve"> </v>
      </c>
    </row>
    <row r="73" spans="1:22" ht="12.75" customHeight="1">
      <c r="A73" s="36">
        <v>3</v>
      </c>
      <c r="B73" s="48" t="s">
        <v>87</v>
      </c>
      <c r="C73" s="49"/>
      <c r="D73" s="53">
        <v>6</v>
      </c>
      <c r="E73" s="53">
        <v>4</v>
      </c>
      <c r="F73" s="50"/>
    </row>
    <row r="74" spans="1:22" ht="12.75" customHeight="1">
      <c r="A74" s="40">
        <v>4</v>
      </c>
      <c r="B74" s="41" t="s">
        <v>69</v>
      </c>
      <c r="C74" s="42"/>
      <c r="D74" s="55">
        <v>8</v>
      </c>
      <c r="E74" s="55">
        <v>3</v>
      </c>
      <c r="F74" s="43"/>
      <c r="H74" s="56"/>
    </row>
    <row r="76" spans="1:22" ht="12.75" customHeight="1">
      <c r="A76" s="11" t="s">
        <v>17</v>
      </c>
      <c r="C76" s="25" t="s">
        <v>12</v>
      </c>
      <c r="D76" s="65" t="s">
        <v>13</v>
      </c>
      <c r="E76" s="66" t="s">
        <v>14</v>
      </c>
      <c r="F76" s="16" t="s">
        <v>15</v>
      </c>
    </row>
    <row r="77" spans="1:22" ht="12.75" customHeight="1">
      <c r="A77" s="26">
        <v>1</v>
      </c>
      <c r="B77" s="27" t="s">
        <v>16</v>
      </c>
      <c r="C77" s="70">
        <v>0.5</v>
      </c>
      <c r="D77" s="71">
        <v>3</v>
      </c>
      <c r="E77" s="71">
        <v>1</v>
      </c>
      <c r="F77" s="72">
        <f>Max!$B$3*C77</f>
        <v>42.5</v>
      </c>
      <c r="I77" s="57">
        <f t="shared" ref="I77:I82" si="60">D77*E77</f>
        <v>3</v>
      </c>
      <c r="J77" s="56">
        <f t="shared" ref="J77:J82" si="61">I77*F77</f>
        <v>127.5</v>
      </c>
      <c r="R77" s="176">
        <f t="shared" ref="R77:R83" si="62">IF(ISNUMBER(SEARCH("bench",$B77)),IF($C77&gt;=0.5,IF($C77&lt;0.6,$D77*$E77," ")," ")," ")</f>
        <v>3</v>
      </c>
      <c r="S77" s="176" t="str">
        <f t="shared" ref="S77:S83" si="63">IF(ISNUMBER(SEARCH("bench",$B77)),IF($C77&gt;=0.6,IF($C77&lt;0.7,$D77*$E77," ")," ")," ")</f>
        <v xml:space="preserve"> </v>
      </c>
      <c r="T77" s="176" t="str">
        <f t="shared" ref="T77:T83" si="64">IF(ISNUMBER(SEARCH("bench",$B77)),IF($C77&gt;=0.7,IF($C77&lt;0.8,$D77*$E77," ")," ")," ")</f>
        <v xml:space="preserve"> </v>
      </c>
      <c r="U77" s="176" t="str">
        <f t="shared" ref="U77:U83" si="65">IF(ISNUMBER(SEARCH("bench",$B77)),IF($C77&gt;=0.8,IF($C77&lt;0.9,$D77*$E77," ")," ")," ")</f>
        <v xml:space="preserve"> </v>
      </c>
      <c r="V77" s="176" t="str">
        <f t="shared" ref="V77:V82" si="66">IF(ISNUMBER(SEARCH("bench",$B77)),IF($C77&gt;=0.9,$D77*$E77," ")," ")</f>
        <v xml:space="preserve"> </v>
      </c>
    </row>
    <row r="78" spans="1:22" ht="12.75" customHeight="1">
      <c r="A78" s="26"/>
      <c r="B78" s="174" t="s">
        <v>16</v>
      </c>
      <c r="C78" s="70">
        <v>0.6</v>
      </c>
      <c r="D78" s="71">
        <v>3</v>
      </c>
      <c r="E78" s="71">
        <v>1</v>
      </c>
      <c r="F78" s="72">
        <f>Max!$B$3*C78</f>
        <v>51</v>
      </c>
      <c r="I78" s="57">
        <f t="shared" si="60"/>
        <v>3</v>
      </c>
      <c r="J78" s="56">
        <f t="shared" si="61"/>
        <v>153</v>
      </c>
      <c r="R78" s="176" t="str">
        <f t="shared" si="62"/>
        <v xml:space="preserve"> </v>
      </c>
      <c r="S78" s="176">
        <f t="shared" si="63"/>
        <v>3</v>
      </c>
      <c r="T78" s="176" t="str">
        <f t="shared" si="64"/>
        <v xml:space="preserve"> </v>
      </c>
      <c r="U78" s="176" t="str">
        <f t="shared" si="65"/>
        <v xml:space="preserve"> </v>
      </c>
      <c r="V78" s="176" t="str">
        <f t="shared" si="66"/>
        <v xml:space="preserve"> </v>
      </c>
    </row>
    <row r="79" spans="1:22" ht="12.75" customHeight="1">
      <c r="A79" s="26"/>
      <c r="B79" s="174" t="s">
        <v>16</v>
      </c>
      <c r="C79" s="70">
        <v>0.7</v>
      </c>
      <c r="D79" s="71">
        <v>3</v>
      </c>
      <c r="E79" s="71">
        <v>1</v>
      </c>
      <c r="F79" s="72">
        <f>Max!$B$3*C79</f>
        <v>59.499999999999993</v>
      </c>
      <c r="I79" s="57">
        <f t="shared" si="60"/>
        <v>3</v>
      </c>
      <c r="J79" s="56">
        <f t="shared" si="61"/>
        <v>178.49999999999997</v>
      </c>
      <c r="R79" s="176" t="str">
        <f t="shared" si="62"/>
        <v xml:space="preserve"> </v>
      </c>
      <c r="S79" s="176" t="str">
        <f t="shared" si="63"/>
        <v xml:space="preserve"> </v>
      </c>
      <c r="T79" s="176">
        <f t="shared" si="64"/>
        <v>3</v>
      </c>
      <c r="U79" s="176" t="str">
        <f t="shared" si="65"/>
        <v xml:space="preserve"> </v>
      </c>
      <c r="V79" s="176" t="str">
        <f t="shared" si="66"/>
        <v xml:space="preserve"> </v>
      </c>
    </row>
    <row r="80" spans="1:22" ht="12.75" customHeight="1">
      <c r="A80" s="26"/>
      <c r="B80" s="174" t="s">
        <v>16</v>
      </c>
      <c r="C80" s="70">
        <v>0.8</v>
      </c>
      <c r="D80" s="71">
        <v>2</v>
      </c>
      <c r="E80" s="71">
        <v>1</v>
      </c>
      <c r="F80" s="72">
        <f>Max!$B$3*C80</f>
        <v>68</v>
      </c>
      <c r="I80" s="57">
        <f t="shared" si="60"/>
        <v>2</v>
      </c>
      <c r="J80" s="56">
        <f t="shared" si="61"/>
        <v>136</v>
      </c>
      <c r="R80" s="176" t="str">
        <f t="shared" si="62"/>
        <v xml:space="preserve"> </v>
      </c>
      <c r="S80" s="176" t="str">
        <f t="shared" si="63"/>
        <v xml:space="preserve"> </v>
      </c>
      <c r="T80" s="176" t="str">
        <f t="shared" si="64"/>
        <v xml:space="preserve"> </v>
      </c>
      <c r="U80" s="176">
        <f t="shared" si="65"/>
        <v>2</v>
      </c>
      <c r="V80" s="176" t="str">
        <f t="shared" si="66"/>
        <v xml:space="preserve"> </v>
      </c>
    </row>
    <row r="81" spans="1:27" ht="12.75" customHeight="1">
      <c r="A81" s="26"/>
      <c r="B81" s="174" t="s">
        <v>16</v>
      </c>
      <c r="C81" s="70">
        <v>0.9</v>
      </c>
      <c r="D81" s="71">
        <v>1</v>
      </c>
      <c r="E81" s="71">
        <v>1</v>
      </c>
      <c r="F81" s="72">
        <f>Max!$B$3*C81</f>
        <v>76.5</v>
      </c>
      <c r="I81" s="57">
        <f t="shared" si="60"/>
        <v>1</v>
      </c>
      <c r="J81" s="56">
        <f t="shared" si="61"/>
        <v>76.5</v>
      </c>
      <c r="R81" s="176" t="str">
        <f t="shared" si="62"/>
        <v xml:space="preserve"> </v>
      </c>
      <c r="S81" s="176" t="str">
        <f t="shared" si="63"/>
        <v xml:space="preserve"> </v>
      </c>
      <c r="T81" s="176" t="str">
        <f t="shared" si="64"/>
        <v xml:space="preserve"> </v>
      </c>
      <c r="U81" s="176" t="str">
        <f t="shared" si="65"/>
        <v xml:space="preserve"> </v>
      </c>
      <c r="V81" s="176">
        <f t="shared" si="66"/>
        <v>1</v>
      </c>
    </row>
    <row r="82" spans="1:27" ht="12.75" customHeight="1">
      <c r="A82" s="26"/>
      <c r="B82" s="174" t="s">
        <v>16</v>
      </c>
      <c r="C82" s="70">
        <v>0.95</v>
      </c>
      <c r="D82" s="71">
        <v>1</v>
      </c>
      <c r="E82" s="71">
        <v>1</v>
      </c>
      <c r="F82" s="72">
        <f>Max!$B$3*C82</f>
        <v>80.75</v>
      </c>
      <c r="I82" s="57">
        <f t="shared" si="60"/>
        <v>1</v>
      </c>
      <c r="J82" s="56">
        <f t="shared" si="61"/>
        <v>80.75</v>
      </c>
      <c r="R82" s="176" t="str">
        <f t="shared" si="62"/>
        <v xml:space="preserve"> </v>
      </c>
      <c r="S82" s="176" t="str">
        <f t="shared" si="63"/>
        <v xml:space="preserve"> </v>
      </c>
      <c r="T82" s="176" t="str">
        <f t="shared" si="64"/>
        <v xml:space="preserve"> </v>
      </c>
      <c r="U82" s="176" t="str">
        <f t="shared" si="65"/>
        <v xml:space="preserve"> </v>
      </c>
      <c r="V82" s="176">
        <f t="shared" si="66"/>
        <v>1</v>
      </c>
    </row>
    <row r="83" spans="1:27" ht="12.75" customHeight="1">
      <c r="A83" s="26"/>
      <c r="B83" s="174" t="s">
        <v>16</v>
      </c>
      <c r="C83" s="70">
        <v>1</v>
      </c>
      <c r="D83" s="71">
        <v>1</v>
      </c>
      <c r="E83" s="74" t="s">
        <v>124</v>
      </c>
      <c r="F83" s="72">
        <f>Max!$B$3*C83</f>
        <v>85</v>
      </c>
      <c r="I83" s="57">
        <f>2</f>
        <v>2</v>
      </c>
      <c r="J83" s="14">
        <f>2*0.95*Max!B3</f>
        <v>161.5</v>
      </c>
      <c r="R83" s="176" t="str">
        <f t="shared" si="62"/>
        <v xml:space="preserve"> </v>
      </c>
      <c r="S83" s="176" t="str">
        <f t="shared" si="63"/>
        <v xml:space="preserve"> </v>
      </c>
      <c r="T83" s="176" t="str">
        <f t="shared" si="64"/>
        <v xml:space="preserve"> </v>
      </c>
      <c r="U83" s="176" t="str">
        <f t="shared" si="65"/>
        <v xml:space="preserve"> </v>
      </c>
      <c r="V83" s="176">
        <v>2</v>
      </c>
    </row>
    <row r="84" spans="1:27" ht="12.75" customHeight="1">
      <c r="A84" s="44">
        <v>2</v>
      </c>
      <c r="B84" s="45" t="s">
        <v>4</v>
      </c>
      <c r="C84" s="75">
        <v>0.5</v>
      </c>
      <c r="D84" s="76">
        <v>3</v>
      </c>
      <c r="E84" s="76">
        <v>1</v>
      </c>
      <c r="F84" s="77">
        <f>Max!$B$4*C84</f>
        <v>80</v>
      </c>
      <c r="K84" s="57">
        <f t="shared" ref="K84:K89" si="67">D84*E84</f>
        <v>3</v>
      </c>
      <c r="L84" s="57">
        <f t="shared" ref="L84:L89" si="68">K84*F84</f>
        <v>240</v>
      </c>
      <c r="W84" s="177">
        <f>IF(ISNUMBER(SEARCH("deadlift",$B84)),IF($C84&gt;=0.5,IF($C84&lt;0.6,$D84*$E84," ")," ")," ")</f>
        <v>3</v>
      </c>
      <c r="X84" s="177" t="str">
        <f>IF(ISNUMBER(SEARCH("deadlift",$B84)),IF($C84&gt;=0.6,IF($C84&lt;0.7,$D84*$E84," ")," ")," ")</f>
        <v xml:space="preserve"> </v>
      </c>
      <c r="Y84" s="177" t="str">
        <f>IF(ISNUMBER(SEARCH("deadlift",$B84)),IF($C84&gt;=0.7,IF($C84&lt;0.8,$D84*$E84," ")," ")," ")</f>
        <v xml:space="preserve"> </v>
      </c>
      <c r="Z84" s="177" t="str">
        <f>IF(ISNUMBER(SEARCH("deadlift",$B84)),IF($C84&gt;=0.8,IF($C84&lt;0.9,$D84*$E84," ")," ")," ")</f>
        <v xml:space="preserve"> </v>
      </c>
      <c r="AA84" s="177" t="str">
        <f>IF(ISNUMBER(SEARCH("deadlift",$B84)),IF($C84&gt;=0.9,$D84*$E84," ")," ")</f>
        <v xml:space="preserve"> </v>
      </c>
    </row>
    <row r="85" spans="1:27" ht="12.75" customHeight="1">
      <c r="A85" s="44"/>
      <c r="B85" s="179" t="s">
        <v>4</v>
      </c>
      <c r="C85" s="75">
        <v>0.6</v>
      </c>
      <c r="D85" s="76">
        <v>3</v>
      </c>
      <c r="E85" s="76">
        <v>1</v>
      </c>
      <c r="F85" s="77">
        <f>Max!$B$4*C85</f>
        <v>96</v>
      </c>
      <c r="K85" s="57">
        <f t="shared" si="67"/>
        <v>3</v>
      </c>
      <c r="L85" s="57">
        <f t="shared" si="68"/>
        <v>288</v>
      </c>
      <c r="W85" s="177" t="str">
        <f t="shared" ref="W85:W90" si="69">IF(ISNUMBER(SEARCH("deadlift",$B85)),IF($C85&gt;=0.5,IF($C85&lt;0.6,$D85*$E85," ")," ")," ")</f>
        <v xml:space="preserve"> </v>
      </c>
      <c r="X85" s="177">
        <f t="shared" ref="X85:X90" si="70">IF(ISNUMBER(SEARCH("deadlift",$B85)),IF($C85&gt;=0.6,IF($C85&lt;0.7,$D85*$E85," ")," ")," ")</f>
        <v>3</v>
      </c>
      <c r="Y85" s="177" t="str">
        <f t="shared" ref="Y85:Y90" si="71">IF(ISNUMBER(SEARCH("deadlift",$B85)),IF($C85&gt;=0.7,IF($C85&lt;0.8,$D85*$E85," ")," ")," ")</f>
        <v xml:space="preserve"> </v>
      </c>
      <c r="Z85" s="177" t="str">
        <f t="shared" ref="Z85:Z90" si="72">IF(ISNUMBER(SEARCH("deadlift",$B85)),IF($C85&gt;=0.8,IF($C85&lt;0.9,$D85*$E85," ")," ")," ")</f>
        <v xml:space="preserve"> </v>
      </c>
      <c r="AA85" s="177" t="str">
        <f t="shared" ref="AA85:AA89" si="73">IF(ISNUMBER(SEARCH("deadlift",$B85)),IF($C85&gt;=0.9,$D85*$E85," ")," ")</f>
        <v xml:space="preserve"> </v>
      </c>
    </row>
    <row r="86" spans="1:27" ht="12.75" customHeight="1">
      <c r="A86" s="44"/>
      <c r="B86" s="179" t="s">
        <v>4</v>
      </c>
      <c r="C86" s="75">
        <v>0.7</v>
      </c>
      <c r="D86" s="76">
        <v>2</v>
      </c>
      <c r="E86" s="76">
        <v>1</v>
      </c>
      <c r="F86" s="77">
        <f>Max!$B$4*C86</f>
        <v>112</v>
      </c>
      <c r="K86" s="57">
        <f t="shared" si="67"/>
        <v>2</v>
      </c>
      <c r="L86" s="57">
        <f t="shared" si="68"/>
        <v>224</v>
      </c>
      <c r="W86" s="177" t="str">
        <f t="shared" si="69"/>
        <v xml:space="preserve"> </v>
      </c>
      <c r="X86" s="177" t="str">
        <f t="shared" si="70"/>
        <v xml:space="preserve"> </v>
      </c>
      <c r="Y86" s="177">
        <f t="shared" si="71"/>
        <v>2</v>
      </c>
      <c r="Z86" s="177" t="str">
        <f t="shared" si="72"/>
        <v xml:space="preserve"> </v>
      </c>
      <c r="AA86" s="177" t="str">
        <f t="shared" si="73"/>
        <v xml:space="preserve"> </v>
      </c>
    </row>
    <row r="87" spans="1:27" ht="12.75" customHeight="1">
      <c r="A87" s="44"/>
      <c r="B87" s="179" t="s">
        <v>4</v>
      </c>
      <c r="C87" s="75">
        <v>0.8</v>
      </c>
      <c r="D87" s="76">
        <v>2</v>
      </c>
      <c r="E87" s="76">
        <v>1</v>
      </c>
      <c r="F87" s="77">
        <f>Max!$B$4*C87</f>
        <v>128</v>
      </c>
      <c r="K87" s="57">
        <f t="shared" si="67"/>
        <v>2</v>
      </c>
      <c r="L87" s="57">
        <f t="shared" si="68"/>
        <v>256</v>
      </c>
      <c r="W87" s="177" t="str">
        <f t="shared" si="69"/>
        <v xml:space="preserve"> </v>
      </c>
      <c r="X87" s="177" t="str">
        <f t="shared" si="70"/>
        <v xml:space="preserve"> </v>
      </c>
      <c r="Y87" s="177" t="str">
        <f t="shared" si="71"/>
        <v xml:space="preserve"> </v>
      </c>
      <c r="Z87" s="177">
        <f t="shared" si="72"/>
        <v>2</v>
      </c>
      <c r="AA87" s="177" t="str">
        <f t="shared" si="73"/>
        <v xml:space="preserve"> </v>
      </c>
    </row>
    <row r="88" spans="1:27" ht="12.75" customHeight="1">
      <c r="A88" s="44"/>
      <c r="B88" s="179" t="s">
        <v>4</v>
      </c>
      <c r="C88" s="75">
        <v>0.9</v>
      </c>
      <c r="D88" s="76">
        <v>1</v>
      </c>
      <c r="E88" s="76">
        <v>1</v>
      </c>
      <c r="F88" s="77">
        <f>Max!$B$4*C88</f>
        <v>144</v>
      </c>
      <c r="K88" s="57">
        <f t="shared" si="67"/>
        <v>1</v>
      </c>
      <c r="L88" s="57">
        <f t="shared" si="68"/>
        <v>144</v>
      </c>
      <c r="W88" s="177" t="str">
        <f t="shared" si="69"/>
        <v xml:space="preserve"> </v>
      </c>
      <c r="X88" s="177" t="str">
        <f t="shared" si="70"/>
        <v xml:space="preserve"> </v>
      </c>
      <c r="Y88" s="177" t="str">
        <f t="shared" si="71"/>
        <v xml:space="preserve"> </v>
      </c>
      <c r="Z88" s="177" t="str">
        <f t="shared" si="72"/>
        <v xml:space="preserve"> </v>
      </c>
      <c r="AA88" s="177">
        <f t="shared" si="73"/>
        <v>1</v>
      </c>
    </row>
    <row r="89" spans="1:27" ht="12.75" customHeight="1">
      <c r="A89" s="44"/>
      <c r="B89" s="179" t="s">
        <v>4</v>
      </c>
      <c r="C89" s="75">
        <v>0.95</v>
      </c>
      <c r="D89" s="76">
        <v>1</v>
      </c>
      <c r="E89" s="76">
        <v>1</v>
      </c>
      <c r="F89" s="77">
        <f>Max!$B$4*C89</f>
        <v>152</v>
      </c>
      <c r="K89" s="57">
        <f t="shared" si="67"/>
        <v>1</v>
      </c>
      <c r="L89" s="57">
        <f t="shared" si="68"/>
        <v>152</v>
      </c>
      <c r="W89" s="177" t="str">
        <f t="shared" si="69"/>
        <v xml:space="preserve"> </v>
      </c>
      <c r="X89" s="177" t="str">
        <f t="shared" si="70"/>
        <v xml:space="preserve"> </v>
      </c>
      <c r="Y89" s="177" t="str">
        <f t="shared" si="71"/>
        <v xml:space="preserve"> </v>
      </c>
      <c r="Z89" s="177" t="str">
        <f t="shared" si="72"/>
        <v xml:space="preserve"> </v>
      </c>
      <c r="AA89" s="177">
        <f t="shared" si="73"/>
        <v>1</v>
      </c>
    </row>
    <row r="90" spans="1:27" ht="12.75" customHeight="1">
      <c r="A90" s="44"/>
      <c r="B90" s="179" t="s">
        <v>4</v>
      </c>
      <c r="C90" s="75">
        <v>1</v>
      </c>
      <c r="D90" s="76">
        <v>1</v>
      </c>
      <c r="E90" s="78" t="s">
        <v>124</v>
      </c>
      <c r="F90" s="77">
        <f>Max!$B$4*C90</f>
        <v>160</v>
      </c>
      <c r="K90" s="57">
        <f>2</f>
        <v>2</v>
      </c>
      <c r="L90" s="57">
        <f>2*0.95*Max!B4</f>
        <v>304</v>
      </c>
      <c r="W90" s="177" t="str">
        <f t="shared" si="69"/>
        <v xml:space="preserve"> </v>
      </c>
      <c r="X90" s="177" t="str">
        <f t="shared" si="70"/>
        <v xml:space="preserve"> </v>
      </c>
      <c r="Y90" s="177" t="str">
        <f t="shared" si="71"/>
        <v xml:space="preserve"> </v>
      </c>
      <c r="Z90" s="177" t="str">
        <f t="shared" si="72"/>
        <v xml:space="preserve"> </v>
      </c>
      <c r="AA90" s="177">
        <v>2</v>
      </c>
    </row>
    <row r="91" spans="1:27" ht="12.75" customHeight="1">
      <c r="A91" s="36">
        <v>3</v>
      </c>
      <c r="B91" s="48" t="s">
        <v>26</v>
      </c>
      <c r="C91" s="49"/>
      <c r="D91" s="53">
        <v>6</v>
      </c>
      <c r="E91" s="53">
        <v>4</v>
      </c>
      <c r="F91" s="50"/>
    </row>
    <row r="92" spans="1:27" ht="12.75" customHeight="1">
      <c r="A92" s="40">
        <v>4</v>
      </c>
      <c r="B92" s="41" t="s">
        <v>23</v>
      </c>
      <c r="C92" s="42"/>
      <c r="D92" s="55">
        <v>8</v>
      </c>
      <c r="E92" s="55">
        <v>3</v>
      </c>
      <c r="F92" s="43"/>
      <c r="H92" s="56"/>
    </row>
    <row r="94" spans="1:27" ht="12.75" customHeight="1">
      <c r="A94" s="11" t="s">
        <v>18</v>
      </c>
      <c r="C94" s="25" t="s">
        <v>12</v>
      </c>
      <c r="D94" s="65" t="s">
        <v>13</v>
      </c>
      <c r="E94" s="66" t="s">
        <v>14</v>
      </c>
      <c r="F94" s="16" t="s">
        <v>15</v>
      </c>
    </row>
    <row r="95" spans="1:27" ht="12.75" customHeight="1">
      <c r="A95" s="31">
        <v>1</v>
      </c>
      <c r="B95" s="32" t="s">
        <v>2</v>
      </c>
      <c r="C95" s="67">
        <v>0.5</v>
      </c>
      <c r="D95" s="68">
        <v>3</v>
      </c>
      <c r="E95" s="68">
        <v>1</v>
      </c>
      <c r="F95" s="69">
        <f>Max!$B$2*C95</f>
        <v>100</v>
      </c>
      <c r="G95" s="57">
        <f t="shared" ref="G95:G100" si="74">D95*E95</f>
        <v>3</v>
      </c>
      <c r="H95" s="56">
        <f t="shared" ref="H95:H100" si="75">G95*F95</f>
        <v>300</v>
      </c>
      <c r="M95" s="175">
        <f>IF(ISNUMBER(SEARCH("squat",$B95)),IF($C95&gt;=0.5,IF($C95&lt;0.6,$D95*$E95," ")," ")," ")</f>
        <v>3</v>
      </c>
      <c r="N95" s="175" t="str">
        <f>IF(ISNUMBER(SEARCH("squat",$B95)),IF($C95&gt;=0.6,IF($C95&lt;0.7,$D95*$E95," ")," ")," ")</f>
        <v xml:space="preserve"> </v>
      </c>
      <c r="O95" s="175" t="str">
        <f>IF(ISNUMBER(SEARCH("squat",$B95)),IF($C95&gt;=0.7,IF($C95&lt;0.8,$D95*$E95," ")," ")," ")</f>
        <v xml:space="preserve"> </v>
      </c>
      <c r="P95" s="175" t="str">
        <f>IF(ISNUMBER(SEARCH("squat",$B95)),IF($C95&gt;=0.8,IF($C95&lt;0.9,$D95*$E95," ")," ")," ")</f>
        <v xml:space="preserve"> </v>
      </c>
      <c r="Q95" s="175" t="str">
        <f>IF(ISNUMBER(SEARCH("squat",$B95)),IF($C95&gt;=0.9,$D95*$E95," ")," ")</f>
        <v xml:space="preserve"> </v>
      </c>
    </row>
    <row r="96" spans="1:27" ht="12.75" customHeight="1">
      <c r="A96" s="31"/>
      <c r="B96" s="173" t="s">
        <v>2</v>
      </c>
      <c r="C96" s="67">
        <v>0.6</v>
      </c>
      <c r="D96" s="68">
        <v>3</v>
      </c>
      <c r="E96" s="68">
        <v>1</v>
      </c>
      <c r="F96" s="69">
        <f>Max!$B$2*C96</f>
        <v>120</v>
      </c>
      <c r="G96" s="57">
        <f t="shared" si="74"/>
        <v>3</v>
      </c>
      <c r="H96" s="56">
        <f t="shared" si="75"/>
        <v>360</v>
      </c>
      <c r="M96" s="175" t="str">
        <f t="shared" ref="M96:M101" si="76">IF(ISNUMBER(SEARCH("squat",$B96)),IF($C96&gt;=0.5,IF($C96&lt;0.6,$D96*$E96," ")," ")," ")</f>
        <v xml:space="preserve"> </v>
      </c>
      <c r="N96" s="175">
        <f t="shared" ref="N96:N101" si="77">IF(ISNUMBER(SEARCH("squat",$B96)),IF($C96&gt;=0.6,IF($C96&lt;0.7,$D96*$E96," ")," ")," ")</f>
        <v>3</v>
      </c>
      <c r="O96" s="175" t="str">
        <f t="shared" ref="O96:O101" si="78">IF(ISNUMBER(SEARCH("squat",$B96)),IF($C96&gt;=0.7,IF($C96&lt;0.8,$D96*$E96," ")," ")," ")</f>
        <v xml:space="preserve"> </v>
      </c>
      <c r="P96" s="175" t="str">
        <f t="shared" ref="P96:P101" si="79">IF(ISNUMBER(SEARCH("squat",$B96)),IF($C96&gt;=0.8,IF($C96&lt;0.9,$D96*$E96," ")," ")," ")</f>
        <v xml:space="preserve"> </v>
      </c>
      <c r="Q96" s="175" t="str">
        <f t="shared" ref="Q96:Q100" si="80">IF(ISNUMBER(SEARCH("squat",$B96)),IF($C96&gt;=0.9,$D96*$E96," ")," ")</f>
        <v xml:space="preserve"> </v>
      </c>
    </row>
    <row r="97" spans="1:27" ht="12.75" customHeight="1">
      <c r="A97" s="31"/>
      <c r="B97" s="173" t="s">
        <v>2</v>
      </c>
      <c r="C97" s="67">
        <v>0.7</v>
      </c>
      <c r="D97" s="68">
        <v>3</v>
      </c>
      <c r="E97" s="68">
        <v>1</v>
      </c>
      <c r="F97" s="69">
        <f>Max!$B$2*C97</f>
        <v>140</v>
      </c>
      <c r="G97" s="57">
        <f t="shared" si="74"/>
        <v>3</v>
      </c>
      <c r="H97" s="56">
        <f t="shared" si="75"/>
        <v>420</v>
      </c>
      <c r="M97" s="175" t="str">
        <f t="shared" si="76"/>
        <v xml:space="preserve"> </v>
      </c>
      <c r="N97" s="175" t="str">
        <f t="shared" si="77"/>
        <v xml:space="preserve"> </v>
      </c>
      <c r="O97" s="175">
        <f t="shared" si="78"/>
        <v>3</v>
      </c>
      <c r="P97" s="175" t="str">
        <f t="shared" si="79"/>
        <v xml:space="preserve"> </v>
      </c>
      <c r="Q97" s="175" t="str">
        <f t="shared" si="80"/>
        <v xml:space="preserve"> </v>
      </c>
    </row>
    <row r="98" spans="1:27" ht="12.75" customHeight="1">
      <c r="A98" s="31"/>
      <c r="B98" s="173" t="s">
        <v>2</v>
      </c>
      <c r="C98" s="67">
        <v>0.8</v>
      </c>
      <c r="D98" s="68">
        <v>2</v>
      </c>
      <c r="E98" s="68">
        <v>1</v>
      </c>
      <c r="F98" s="69">
        <f>Max!$B$2*C98</f>
        <v>160</v>
      </c>
      <c r="G98" s="57">
        <f t="shared" si="74"/>
        <v>2</v>
      </c>
      <c r="H98" s="56">
        <f t="shared" si="75"/>
        <v>320</v>
      </c>
      <c r="M98" s="175" t="str">
        <f t="shared" si="76"/>
        <v xml:space="preserve"> </v>
      </c>
      <c r="N98" s="175" t="str">
        <f t="shared" si="77"/>
        <v xml:space="preserve"> </v>
      </c>
      <c r="O98" s="175" t="str">
        <f t="shared" si="78"/>
        <v xml:space="preserve"> </v>
      </c>
      <c r="P98" s="175">
        <f t="shared" si="79"/>
        <v>2</v>
      </c>
      <c r="Q98" s="175" t="str">
        <f t="shared" si="80"/>
        <v xml:space="preserve"> </v>
      </c>
    </row>
    <row r="99" spans="1:27" ht="12.75" customHeight="1">
      <c r="A99" s="31"/>
      <c r="B99" s="173" t="s">
        <v>2</v>
      </c>
      <c r="C99" s="67">
        <v>0.9</v>
      </c>
      <c r="D99" s="68">
        <v>1</v>
      </c>
      <c r="E99" s="68">
        <v>1</v>
      </c>
      <c r="F99" s="69">
        <f>Max!$B$2*C99</f>
        <v>180</v>
      </c>
      <c r="G99" s="57">
        <f t="shared" si="74"/>
        <v>1</v>
      </c>
      <c r="H99" s="56">
        <f t="shared" si="75"/>
        <v>180</v>
      </c>
      <c r="M99" s="175" t="str">
        <f t="shared" si="76"/>
        <v xml:space="preserve"> </v>
      </c>
      <c r="N99" s="175" t="str">
        <f t="shared" si="77"/>
        <v xml:space="preserve"> </v>
      </c>
      <c r="O99" s="175" t="str">
        <f t="shared" si="78"/>
        <v xml:space="preserve"> </v>
      </c>
      <c r="P99" s="175" t="str">
        <f t="shared" si="79"/>
        <v xml:space="preserve"> </v>
      </c>
      <c r="Q99" s="175">
        <f t="shared" si="80"/>
        <v>1</v>
      </c>
    </row>
    <row r="100" spans="1:27" ht="12.75" customHeight="1">
      <c r="A100" s="31"/>
      <c r="B100" s="173" t="s">
        <v>2</v>
      </c>
      <c r="C100" s="67">
        <v>0.95</v>
      </c>
      <c r="D100" s="68">
        <v>1</v>
      </c>
      <c r="E100" s="68">
        <v>1</v>
      </c>
      <c r="F100" s="69">
        <f>Max!$B$2*C100</f>
        <v>190</v>
      </c>
      <c r="G100" s="57">
        <f t="shared" si="74"/>
        <v>1</v>
      </c>
      <c r="H100" s="56">
        <f t="shared" si="75"/>
        <v>190</v>
      </c>
      <c r="M100" s="175" t="str">
        <f t="shared" si="76"/>
        <v xml:space="preserve"> </v>
      </c>
      <c r="N100" s="175" t="str">
        <f t="shared" si="77"/>
        <v xml:space="preserve"> </v>
      </c>
      <c r="O100" s="175" t="str">
        <f t="shared" si="78"/>
        <v xml:space="preserve"> </v>
      </c>
      <c r="P100" s="175" t="str">
        <f t="shared" si="79"/>
        <v xml:space="preserve"> </v>
      </c>
      <c r="Q100" s="175">
        <f t="shared" si="80"/>
        <v>1</v>
      </c>
    </row>
    <row r="101" spans="1:27" ht="12.75" customHeight="1">
      <c r="A101" s="31"/>
      <c r="B101" s="173" t="s">
        <v>2</v>
      </c>
      <c r="C101" s="67">
        <v>1</v>
      </c>
      <c r="D101" s="68">
        <v>1</v>
      </c>
      <c r="E101" s="73" t="s">
        <v>124</v>
      </c>
      <c r="F101" s="69">
        <f>Max!$B$2*C101</f>
        <v>200</v>
      </c>
      <c r="G101" s="57">
        <f>2</f>
        <v>2</v>
      </c>
      <c r="H101" s="57">
        <f>Max!B2*2*0.95</f>
        <v>380</v>
      </c>
      <c r="M101" s="175" t="str">
        <f t="shared" si="76"/>
        <v xml:space="preserve"> </v>
      </c>
      <c r="N101" s="175" t="str">
        <f t="shared" si="77"/>
        <v xml:space="preserve"> </v>
      </c>
      <c r="O101" s="175" t="str">
        <f t="shared" si="78"/>
        <v xml:space="preserve"> </v>
      </c>
      <c r="P101" s="175" t="str">
        <f t="shared" si="79"/>
        <v xml:space="preserve"> </v>
      </c>
      <c r="Q101" s="175">
        <v>2</v>
      </c>
    </row>
    <row r="102" spans="1:27" ht="12.75" customHeight="1">
      <c r="A102" s="26">
        <v>2</v>
      </c>
      <c r="B102" s="27" t="s">
        <v>16</v>
      </c>
      <c r="C102" s="70">
        <v>0.5</v>
      </c>
      <c r="D102" s="71">
        <v>3</v>
      </c>
      <c r="E102" s="71">
        <v>1</v>
      </c>
      <c r="F102" s="72">
        <f>Max!$B$3*C102</f>
        <v>42.5</v>
      </c>
      <c r="I102" s="57">
        <f>D102*E102</f>
        <v>3</v>
      </c>
      <c r="J102" s="56">
        <f>I102*F102</f>
        <v>127.5</v>
      </c>
      <c r="R102" s="176">
        <f t="shared" ref="R102:R105" si="81">IF(ISNUMBER(SEARCH("bench",$B102)),IF($C102&gt;=0.5,IF($C102&lt;0.6,$D102*$E102," ")," ")," ")</f>
        <v>3</v>
      </c>
      <c r="S102" s="176" t="str">
        <f t="shared" ref="S102:S105" si="82">IF(ISNUMBER(SEARCH("bench",$B102)),IF($C102&gt;=0.6,IF($C102&lt;0.7,$D102*$E102," ")," ")," ")</f>
        <v xml:space="preserve"> </v>
      </c>
      <c r="T102" s="176" t="str">
        <f t="shared" ref="T102:T105" si="83">IF(ISNUMBER(SEARCH("bench",$B102)),IF($C102&gt;=0.7,IF($C102&lt;0.8,$D102*$E102," ")," ")," ")</f>
        <v xml:space="preserve"> </v>
      </c>
      <c r="U102" s="176" t="str">
        <f t="shared" ref="U102:U105" si="84">IF(ISNUMBER(SEARCH("bench",$B102)),IF($C102&gt;=0.8,IF($C102&lt;0.9,$D102*$E102," ")," ")," ")</f>
        <v xml:space="preserve"> </v>
      </c>
      <c r="V102" s="176" t="str">
        <f t="shared" ref="V102:V105" si="85">IF(ISNUMBER(SEARCH("bench",$B102)),IF($C102&gt;=0.9,$D102*$E102," ")," ")</f>
        <v xml:space="preserve"> </v>
      </c>
    </row>
    <row r="103" spans="1:27" ht="12.75" customHeight="1">
      <c r="A103" s="26"/>
      <c r="B103" s="174" t="s">
        <v>16</v>
      </c>
      <c r="C103" s="70">
        <v>0.6</v>
      </c>
      <c r="D103" s="71">
        <v>3</v>
      </c>
      <c r="E103" s="71">
        <v>1</v>
      </c>
      <c r="F103" s="72">
        <f>Max!$B$3*C103</f>
        <v>51</v>
      </c>
      <c r="I103" s="57">
        <f>D103*E103</f>
        <v>3</v>
      </c>
      <c r="J103" s="56">
        <f>I103*F103</f>
        <v>153</v>
      </c>
      <c r="R103" s="176" t="str">
        <f t="shared" si="81"/>
        <v xml:space="preserve"> </v>
      </c>
      <c r="S103" s="176">
        <f t="shared" si="82"/>
        <v>3</v>
      </c>
      <c r="T103" s="176" t="str">
        <f t="shared" si="83"/>
        <v xml:space="preserve"> </v>
      </c>
      <c r="U103" s="176" t="str">
        <f t="shared" si="84"/>
        <v xml:space="preserve"> </v>
      </c>
      <c r="V103" s="176" t="str">
        <f t="shared" si="85"/>
        <v xml:space="preserve"> </v>
      </c>
    </row>
    <row r="104" spans="1:27" ht="12.75" customHeight="1">
      <c r="A104" s="26"/>
      <c r="B104" s="174" t="s">
        <v>16</v>
      </c>
      <c r="C104" s="70">
        <v>0.7</v>
      </c>
      <c r="D104" s="71">
        <v>3</v>
      </c>
      <c r="E104" s="71">
        <v>1</v>
      </c>
      <c r="F104" s="72">
        <f>Max!$B$3*C104</f>
        <v>59.499999999999993</v>
      </c>
      <c r="I104" s="57">
        <f>D104*E104</f>
        <v>3</v>
      </c>
      <c r="J104" s="56">
        <f>I104*F104</f>
        <v>178.49999999999997</v>
      </c>
      <c r="R104" s="176" t="str">
        <f t="shared" si="81"/>
        <v xml:space="preserve"> </v>
      </c>
      <c r="S104" s="176" t="str">
        <f t="shared" si="82"/>
        <v xml:space="preserve"> </v>
      </c>
      <c r="T104" s="176">
        <f t="shared" si="83"/>
        <v>3</v>
      </c>
      <c r="U104" s="176" t="str">
        <f t="shared" si="84"/>
        <v xml:space="preserve"> </v>
      </c>
      <c r="V104" s="176" t="str">
        <f t="shared" si="85"/>
        <v xml:space="preserve"> </v>
      </c>
    </row>
    <row r="105" spans="1:27" ht="12.75" customHeight="1">
      <c r="A105" s="26"/>
      <c r="B105" s="174" t="s">
        <v>16</v>
      </c>
      <c r="C105" s="70">
        <v>0.75</v>
      </c>
      <c r="D105" s="71">
        <v>2</v>
      </c>
      <c r="E105" s="71">
        <v>4</v>
      </c>
      <c r="F105" s="72">
        <f>Max!$B$3*C105</f>
        <v>63.75</v>
      </c>
      <c r="I105" s="57">
        <f>D105*E105</f>
        <v>8</v>
      </c>
      <c r="J105" s="56">
        <f>I105*F105</f>
        <v>510</v>
      </c>
      <c r="R105" s="176" t="str">
        <f t="shared" si="81"/>
        <v xml:space="preserve"> </v>
      </c>
      <c r="S105" s="176" t="str">
        <f t="shared" si="82"/>
        <v xml:space="preserve"> </v>
      </c>
      <c r="T105" s="176">
        <f t="shared" si="83"/>
        <v>8</v>
      </c>
      <c r="U105" s="176" t="str">
        <f t="shared" si="84"/>
        <v xml:space="preserve"> </v>
      </c>
      <c r="V105" s="176" t="str">
        <f t="shared" si="85"/>
        <v xml:space="preserve"> </v>
      </c>
    </row>
    <row r="106" spans="1:27" ht="12.75" customHeight="1">
      <c r="A106" s="51">
        <v>3</v>
      </c>
      <c r="B106" s="54" t="s">
        <v>87</v>
      </c>
      <c r="C106" s="79"/>
      <c r="D106" s="80" t="s">
        <v>122</v>
      </c>
      <c r="E106" s="81">
        <v>4</v>
      </c>
      <c r="F106" s="82"/>
    </row>
    <row r="107" spans="1:27" ht="12.75" customHeight="1">
      <c r="A107" s="40">
        <v>4</v>
      </c>
      <c r="B107" s="41" t="s">
        <v>80</v>
      </c>
      <c r="C107" s="42"/>
      <c r="D107" s="55">
        <v>4</v>
      </c>
      <c r="E107" s="55">
        <v>4</v>
      </c>
      <c r="F107" s="43"/>
    </row>
    <row r="108" spans="1:27" ht="12.75" customHeight="1">
      <c r="C108" s="25"/>
      <c r="D108" s="65"/>
      <c r="E108" s="66"/>
      <c r="F108" s="16"/>
    </row>
    <row r="109" spans="1:27" ht="12.75" customHeight="1">
      <c r="A109" s="11" t="s">
        <v>32</v>
      </c>
      <c r="C109" s="25" t="s">
        <v>12</v>
      </c>
      <c r="D109" s="65" t="s">
        <v>13</v>
      </c>
      <c r="E109" s="66" t="s">
        <v>14</v>
      </c>
      <c r="F109" s="16" t="s">
        <v>15</v>
      </c>
    </row>
    <row r="110" spans="1:27" ht="12.75" customHeight="1">
      <c r="A110" s="51">
        <v>1</v>
      </c>
      <c r="B110" s="54" t="s">
        <v>125</v>
      </c>
      <c r="C110" s="79"/>
      <c r="D110" s="81">
        <v>5</v>
      </c>
      <c r="E110" s="81">
        <v>5</v>
      </c>
      <c r="F110" s="82"/>
    </row>
    <row r="111" spans="1:27" ht="12.75" customHeight="1">
      <c r="A111" s="44">
        <v>2</v>
      </c>
      <c r="B111" s="45" t="s">
        <v>20</v>
      </c>
      <c r="C111" s="75">
        <v>0.5</v>
      </c>
      <c r="D111" s="76">
        <v>3</v>
      </c>
      <c r="E111" s="76">
        <v>1</v>
      </c>
      <c r="F111" s="77">
        <f>Max!$B$4*C111</f>
        <v>80</v>
      </c>
      <c r="K111" s="57">
        <f>D111*E111</f>
        <v>3</v>
      </c>
      <c r="L111" s="57">
        <f>K111*F111</f>
        <v>240</v>
      </c>
      <c r="W111" s="177">
        <f>IF(ISNUMBER(SEARCH("deadlift",$B111)),IF($C111&gt;=0.5,IF($C111&lt;0.6,$D111*$E111," ")," ")," ")</f>
        <v>3</v>
      </c>
      <c r="X111" s="177" t="str">
        <f>IF(ISNUMBER(SEARCH("deadlift",$B111)),IF($C111&gt;=0.6,IF($C111&lt;0.7,$D111*$E111," ")," ")," ")</f>
        <v xml:space="preserve"> </v>
      </c>
      <c r="Y111" s="177" t="str">
        <f>IF(ISNUMBER(SEARCH("deadlift",$B111)),IF($C111&gt;=0.7,IF($C111&lt;0.8,$D111*$E111," ")," ")," ")</f>
        <v xml:space="preserve"> </v>
      </c>
      <c r="Z111" s="177" t="str">
        <f>IF(ISNUMBER(SEARCH("deadlift",$B111)),IF($C111&gt;=0.8,IF($C111&lt;0.9,$D111*$E111," ")," ")," ")</f>
        <v xml:space="preserve"> </v>
      </c>
      <c r="AA111" s="177" t="str">
        <f>IF(ISNUMBER(SEARCH("deadlift",$B111)),IF($C111&gt;=0.9,$D111*$E111," ")," ")</f>
        <v xml:space="preserve"> </v>
      </c>
    </row>
    <row r="112" spans="1:27" ht="12.75" customHeight="1">
      <c r="A112" s="44"/>
      <c r="B112" s="179" t="s">
        <v>20</v>
      </c>
      <c r="C112" s="75">
        <v>0.6</v>
      </c>
      <c r="D112" s="76">
        <v>3</v>
      </c>
      <c r="E112" s="76">
        <v>1</v>
      </c>
      <c r="F112" s="77">
        <f>Max!$B$4*C112</f>
        <v>96</v>
      </c>
      <c r="K112" s="57">
        <f>D112*E112</f>
        <v>3</v>
      </c>
      <c r="L112" s="57">
        <f>K112*F112</f>
        <v>288</v>
      </c>
      <c r="W112" s="177" t="str">
        <f t="shared" ref="W112:W114" si="86">IF(ISNUMBER(SEARCH("deadlift",$B112)),IF($C112&gt;=0.5,IF($C112&lt;0.6,$D112*$E112," ")," ")," ")</f>
        <v xml:space="preserve"> </v>
      </c>
      <c r="X112" s="177">
        <f t="shared" ref="X112:X114" si="87">IF(ISNUMBER(SEARCH("deadlift",$B112)),IF($C112&gt;=0.6,IF($C112&lt;0.7,$D112*$E112," ")," ")," ")</f>
        <v>3</v>
      </c>
      <c r="Y112" s="177" t="str">
        <f t="shared" ref="Y112:Y114" si="88">IF(ISNUMBER(SEARCH("deadlift",$B112)),IF($C112&gt;=0.7,IF($C112&lt;0.8,$D112*$E112," ")," ")," ")</f>
        <v xml:space="preserve"> </v>
      </c>
      <c r="Z112" s="177" t="str">
        <f t="shared" ref="Z112:Z114" si="89">IF(ISNUMBER(SEARCH("deadlift",$B112)),IF($C112&gt;=0.8,IF($C112&lt;0.9,$D112*$E112," ")," ")," ")</f>
        <v xml:space="preserve"> </v>
      </c>
      <c r="AA112" s="177" t="str">
        <f t="shared" ref="AA112:AA114" si="90">IF(ISNUMBER(SEARCH("deadlift",$B112)),IF($C112&gt;=0.9,$D112*$E112," ")," ")</f>
        <v xml:space="preserve"> </v>
      </c>
    </row>
    <row r="113" spans="1:27" ht="12.75" customHeight="1">
      <c r="A113" s="44"/>
      <c r="B113" s="179" t="s">
        <v>20</v>
      </c>
      <c r="C113" s="75">
        <v>0.7</v>
      </c>
      <c r="D113" s="76">
        <v>3</v>
      </c>
      <c r="E113" s="76">
        <v>1</v>
      </c>
      <c r="F113" s="77">
        <f>Max!$B$4*C113</f>
        <v>112</v>
      </c>
      <c r="K113" s="57">
        <f>D113*E113</f>
        <v>3</v>
      </c>
      <c r="L113" s="57">
        <f>K113*F113</f>
        <v>336</v>
      </c>
      <c r="W113" s="177" t="str">
        <f t="shared" si="86"/>
        <v xml:space="preserve"> </v>
      </c>
      <c r="X113" s="177" t="str">
        <f t="shared" si="87"/>
        <v xml:space="preserve"> </v>
      </c>
      <c r="Y113" s="177">
        <f t="shared" si="88"/>
        <v>3</v>
      </c>
      <c r="Z113" s="177" t="str">
        <f t="shared" si="89"/>
        <v xml:space="preserve"> </v>
      </c>
      <c r="AA113" s="177" t="str">
        <f t="shared" si="90"/>
        <v xml:space="preserve"> </v>
      </c>
    </row>
    <row r="114" spans="1:27" ht="12.75" customHeight="1">
      <c r="A114" s="44"/>
      <c r="B114" s="179" t="s">
        <v>20</v>
      </c>
      <c r="C114" s="75">
        <v>0.75</v>
      </c>
      <c r="D114" s="76">
        <v>2</v>
      </c>
      <c r="E114" s="76">
        <v>3</v>
      </c>
      <c r="F114" s="77">
        <f>Max!$B$4*C114</f>
        <v>120</v>
      </c>
      <c r="K114" s="57">
        <f>D114*E114</f>
        <v>6</v>
      </c>
      <c r="L114" s="57">
        <f>K114*F114</f>
        <v>720</v>
      </c>
      <c r="W114" s="177" t="str">
        <f t="shared" si="86"/>
        <v xml:space="preserve"> </v>
      </c>
      <c r="X114" s="177" t="str">
        <f t="shared" si="87"/>
        <v xml:space="preserve"> </v>
      </c>
      <c r="Y114" s="177">
        <f t="shared" si="88"/>
        <v>6</v>
      </c>
      <c r="Z114" s="177" t="str">
        <f t="shared" si="89"/>
        <v xml:space="preserve"> </v>
      </c>
      <c r="AA114" s="177" t="str">
        <f t="shared" si="90"/>
        <v xml:space="preserve"> </v>
      </c>
    </row>
    <row r="115" spans="1:27" ht="12.75" customHeight="1">
      <c r="A115" s="51">
        <v>3</v>
      </c>
      <c r="B115" s="54" t="s">
        <v>89</v>
      </c>
      <c r="C115" s="79"/>
      <c r="D115" s="81">
        <v>6</v>
      </c>
      <c r="E115" s="81">
        <v>4</v>
      </c>
      <c r="F115" s="82"/>
    </row>
    <row r="116" spans="1:27" ht="12.75" customHeight="1">
      <c r="A116" s="51">
        <v>4</v>
      </c>
      <c r="B116" s="54" t="s">
        <v>90</v>
      </c>
      <c r="C116" s="79"/>
      <c r="D116" s="81">
        <v>4</v>
      </c>
      <c r="E116" s="81">
        <v>4</v>
      </c>
      <c r="F116" s="82"/>
    </row>
    <row r="117" spans="1:27" s="96" customFormat="1" ht="12.75" customHeight="1">
      <c r="B117" s="97"/>
      <c r="C117" s="98"/>
      <c r="D117" s="110"/>
      <c r="E117" s="111"/>
      <c r="F117" s="99"/>
      <c r="G117" s="111">
        <f t="shared" ref="G117:AA117" si="91">SUM(G65:G116)</f>
        <v>30</v>
      </c>
      <c r="H117" s="110">
        <f t="shared" si="91"/>
        <v>4130</v>
      </c>
      <c r="I117" s="111">
        <f t="shared" si="91"/>
        <v>47</v>
      </c>
      <c r="J117" s="110">
        <f t="shared" si="91"/>
        <v>2724.25</v>
      </c>
      <c r="K117" s="111">
        <f t="shared" si="91"/>
        <v>29</v>
      </c>
      <c r="L117" s="111">
        <f t="shared" si="91"/>
        <v>3192</v>
      </c>
      <c r="M117" s="170">
        <f t="shared" si="91"/>
        <v>6</v>
      </c>
      <c r="N117" s="170">
        <f t="shared" si="91"/>
        <v>6</v>
      </c>
      <c r="O117" s="170">
        <f t="shared" si="91"/>
        <v>12</v>
      </c>
      <c r="P117" s="170">
        <f t="shared" si="91"/>
        <v>2</v>
      </c>
      <c r="Q117" s="170">
        <f t="shared" si="91"/>
        <v>4</v>
      </c>
      <c r="R117" s="170">
        <f t="shared" si="91"/>
        <v>9</v>
      </c>
      <c r="S117" s="170">
        <f t="shared" si="91"/>
        <v>9</v>
      </c>
      <c r="T117" s="170">
        <f t="shared" si="91"/>
        <v>23</v>
      </c>
      <c r="U117" s="170">
        <f t="shared" si="91"/>
        <v>2</v>
      </c>
      <c r="V117" s="170">
        <f t="shared" si="91"/>
        <v>4</v>
      </c>
      <c r="W117" s="170">
        <f t="shared" si="91"/>
        <v>6</v>
      </c>
      <c r="X117" s="170">
        <f t="shared" si="91"/>
        <v>6</v>
      </c>
      <c r="Y117" s="170">
        <f t="shared" si="91"/>
        <v>11</v>
      </c>
      <c r="Z117" s="170">
        <f t="shared" si="91"/>
        <v>2</v>
      </c>
      <c r="AA117" s="170">
        <f t="shared" si="91"/>
        <v>4</v>
      </c>
    </row>
    <row r="118" spans="1:27" ht="12.75" customHeight="1">
      <c r="A118" s="11" t="s">
        <v>21</v>
      </c>
      <c r="B118" s="11"/>
    </row>
    <row r="119" spans="1:27" ht="12.75" customHeight="1">
      <c r="A119" s="11" t="s">
        <v>11</v>
      </c>
      <c r="C119" s="25" t="s">
        <v>12</v>
      </c>
      <c r="D119" s="65" t="s">
        <v>13</v>
      </c>
      <c r="E119" s="66" t="s">
        <v>14</v>
      </c>
      <c r="F119" s="16" t="s">
        <v>15</v>
      </c>
    </row>
    <row r="120" spans="1:27" ht="12.75" customHeight="1">
      <c r="A120" s="31">
        <v>1</v>
      </c>
      <c r="B120" s="32" t="s">
        <v>2</v>
      </c>
      <c r="C120" s="67">
        <v>0.55000000000000004</v>
      </c>
      <c r="D120" s="68">
        <v>3</v>
      </c>
      <c r="E120" s="68">
        <v>1</v>
      </c>
      <c r="F120" s="69">
        <f>Max!$B$2*C120</f>
        <v>110.00000000000001</v>
      </c>
      <c r="G120" s="57">
        <f>D120*E120</f>
        <v>3</v>
      </c>
      <c r="H120" s="56">
        <f>G120*F120</f>
        <v>330.00000000000006</v>
      </c>
      <c r="M120" s="175">
        <f>IF(ISNUMBER(SEARCH("squat",$B120)),IF($C120&gt;=0.5,IF($C120&lt;0.6,$D120*$E120," ")," ")," ")</f>
        <v>3</v>
      </c>
      <c r="N120" s="175" t="str">
        <f>IF(ISNUMBER(SEARCH("squat",$B120)),IF($C120&gt;=0.6,IF($C120&lt;0.7,$D120*$E120," ")," ")," ")</f>
        <v xml:space="preserve"> </v>
      </c>
      <c r="O120" s="175" t="str">
        <f>IF(ISNUMBER(SEARCH("squat",$B120)),IF($C120&gt;=0.7,IF($C120&lt;0.8,$D120*$E120," ")," ")," ")</f>
        <v xml:space="preserve"> </v>
      </c>
      <c r="P120" s="175" t="str">
        <f>IF(ISNUMBER(SEARCH("squat",$B120)),IF($C120&gt;=0.8,IF($C120&lt;0.9,$D120*$E120," ")," ")," ")</f>
        <v xml:space="preserve"> </v>
      </c>
      <c r="Q120" s="175" t="str">
        <f>IF(ISNUMBER(SEARCH("squat",$B120)),IF($C120&gt;=0.9,$D120*$E120," ")," ")</f>
        <v xml:space="preserve"> </v>
      </c>
    </row>
    <row r="121" spans="1:27" ht="12.75" customHeight="1">
      <c r="A121" s="31"/>
      <c r="B121" s="173" t="s">
        <v>2</v>
      </c>
      <c r="C121" s="67">
        <v>0.65</v>
      </c>
      <c r="D121" s="68">
        <v>3</v>
      </c>
      <c r="E121" s="68">
        <v>1</v>
      </c>
      <c r="F121" s="69">
        <f>Max!$B$2*C121</f>
        <v>130</v>
      </c>
      <c r="G121" s="57">
        <f>D121*E121</f>
        <v>3</v>
      </c>
      <c r="H121" s="56">
        <f>G121*F121</f>
        <v>390</v>
      </c>
      <c r="M121" s="175" t="str">
        <f t="shared" ref="M121:M123" si="92">IF(ISNUMBER(SEARCH("squat",$B121)),IF($C121&gt;=0.5,IF($C121&lt;0.6,$D121*$E121," ")," ")," ")</f>
        <v xml:space="preserve"> </v>
      </c>
      <c r="N121" s="175">
        <f t="shared" ref="N121:N123" si="93">IF(ISNUMBER(SEARCH("squat",$B121)),IF($C121&gt;=0.6,IF($C121&lt;0.7,$D121*$E121," ")," ")," ")</f>
        <v>3</v>
      </c>
      <c r="O121" s="175" t="str">
        <f t="shared" ref="O121:O123" si="94">IF(ISNUMBER(SEARCH("squat",$B121)),IF($C121&gt;=0.7,IF($C121&lt;0.8,$D121*$E121," ")," ")," ")</f>
        <v xml:space="preserve"> </v>
      </c>
      <c r="P121" s="175" t="str">
        <f t="shared" ref="P121:P123" si="95">IF(ISNUMBER(SEARCH("squat",$B121)),IF($C121&gt;=0.8,IF($C121&lt;0.9,$D121*$E121," ")," ")," ")</f>
        <v xml:space="preserve"> </v>
      </c>
      <c r="Q121" s="175" t="str">
        <f t="shared" ref="Q121:Q123" si="96">IF(ISNUMBER(SEARCH("squat",$B121)),IF($C121&gt;=0.9,$D121*$E121," ")," ")</f>
        <v xml:space="preserve"> </v>
      </c>
    </row>
    <row r="122" spans="1:27" ht="12.75" customHeight="1">
      <c r="A122" s="31"/>
      <c r="B122" s="173" t="s">
        <v>2</v>
      </c>
      <c r="C122" s="67">
        <v>0.75</v>
      </c>
      <c r="D122" s="68">
        <v>2</v>
      </c>
      <c r="E122" s="68">
        <v>2</v>
      </c>
      <c r="F122" s="69">
        <f>Max!$B$2*C122</f>
        <v>150</v>
      </c>
      <c r="G122" s="57">
        <f>D122*E122</f>
        <v>4</v>
      </c>
      <c r="H122" s="56">
        <f>G122*F122</f>
        <v>600</v>
      </c>
      <c r="M122" s="175" t="str">
        <f t="shared" si="92"/>
        <v xml:space="preserve"> </v>
      </c>
      <c r="N122" s="175" t="str">
        <f t="shared" si="93"/>
        <v xml:space="preserve"> </v>
      </c>
      <c r="O122" s="175">
        <f t="shared" si="94"/>
        <v>4</v>
      </c>
      <c r="P122" s="175" t="str">
        <f t="shared" si="95"/>
        <v xml:space="preserve"> </v>
      </c>
      <c r="Q122" s="175" t="str">
        <f t="shared" si="96"/>
        <v xml:space="preserve"> </v>
      </c>
    </row>
    <row r="123" spans="1:27" ht="12.75" customHeight="1">
      <c r="A123" s="31"/>
      <c r="B123" s="173" t="s">
        <v>2</v>
      </c>
      <c r="C123" s="67">
        <v>0.85</v>
      </c>
      <c r="D123" s="68">
        <v>1</v>
      </c>
      <c r="E123" s="68">
        <v>4</v>
      </c>
      <c r="F123" s="69">
        <f>Max!$B$2*C123</f>
        <v>170</v>
      </c>
      <c r="G123" s="57">
        <f>D123*E123</f>
        <v>4</v>
      </c>
      <c r="H123" s="56">
        <f>G123*F123</f>
        <v>680</v>
      </c>
      <c r="M123" s="175" t="str">
        <f t="shared" si="92"/>
        <v xml:space="preserve"> </v>
      </c>
      <c r="N123" s="175" t="str">
        <f t="shared" si="93"/>
        <v xml:space="preserve"> </v>
      </c>
      <c r="O123" s="175" t="str">
        <f t="shared" si="94"/>
        <v xml:space="preserve"> </v>
      </c>
      <c r="P123" s="175">
        <f t="shared" si="95"/>
        <v>4</v>
      </c>
      <c r="Q123" s="175" t="str">
        <f t="shared" si="96"/>
        <v xml:space="preserve"> </v>
      </c>
    </row>
    <row r="124" spans="1:27" ht="12.75" customHeight="1">
      <c r="A124" s="26">
        <v>2</v>
      </c>
      <c r="B124" s="27" t="s">
        <v>16</v>
      </c>
      <c r="C124" s="70">
        <v>0.5</v>
      </c>
      <c r="D124" s="71">
        <v>3</v>
      </c>
      <c r="E124" s="71">
        <v>1</v>
      </c>
      <c r="F124" s="72">
        <f>Max!$B$3*C124</f>
        <v>42.5</v>
      </c>
      <c r="I124" s="57">
        <f>D124*E124</f>
        <v>3</v>
      </c>
      <c r="J124" s="56">
        <f>I124*F124</f>
        <v>127.5</v>
      </c>
      <c r="R124" s="176">
        <f t="shared" ref="R124:R127" si="97">IF(ISNUMBER(SEARCH("bench",$B124)),IF($C124&gt;=0.5,IF($C124&lt;0.6,$D124*$E124," ")," ")," ")</f>
        <v>3</v>
      </c>
      <c r="S124" s="176" t="str">
        <f t="shared" ref="S124:S127" si="98">IF(ISNUMBER(SEARCH("bench",$B124)),IF($C124&gt;=0.6,IF($C124&lt;0.7,$D124*$E124," ")," ")," ")</f>
        <v xml:space="preserve"> </v>
      </c>
      <c r="T124" s="176" t="str">
        <f t="shared" ref="T124:T127" si="99">IF(ISNUMBER(SEARCH("bench",$B124)),IF($C124&gt;=0.7,IF($C124&lt;0.8,$D124*$E124," ")," ")," ")</f>
        <v xml:space="preserve"> </v>
      </c>
      <c r="U124" s="176" t="str">
        <f t="shared" ref="U124:U127" si="100">IF(ISNUMBER(SEARCH("bench",$B124)),IF($C124&gt;=0.8,IF($C124&lt;0.9,$D124*$E124," ")," ")," ")</f>
        <v xml:space="preserve"> </v>
      </c>
      <c r="V124" s="176" t="str">
        <f t="shared" ref="V124:V127" si="101">IF(ISNUMBER(SEARCH("bench",$B124)),IF($C124&gt;=0.9,$D124*$E124," ")," ")</f>
        <v xml:space="preserve"> </v>
      </c>
    </row>
    <row r="125" spans="1:27" ht="12.75" customHeight="1">
      <c r="A125" s="26"/>
      <c r="B125" s="174" t="s">
        <v>16</v>
      </c>
      <c r="C125" s="70">
        <v>0.6</v>
      </c>
      <c r="D125" s="71">
        <v>3</v>
      </c>
      <c r="E125" s="71">
        <v>1</v>
      </c>
      <c r="F125" s="72">
        <f>Max!$B$3*C125</f>
        <v>51</v>
      </c>
      <c r="I125" s="57">
        <f>D125*E125</f>
        <v>3</v>
      </c>
      <c r="J125" s="56">
        <f>I125*F125</f>
        <v>153</v>
      </c>
      <c r="R125" s="176" t="str">
        <f t="shared" si="97"/>
        <v xml:space="preserve"> </v>
      </c>
      <c r="S125" s="176">
        <f t="shared" si="98"/>
        <v>3</v>
      </c>
      <c r="T125" s="176" t="str">
        <f t="shared" si="99"/>
        <v xml:space="preserve"> </v>
      </c>
      <c r="U125" s="176" t="str">
        <f t="shared" si="100"/>
        <v xml:space="preserve"> </v>
      </c>
      <c r="V125" s="176" t="str">
        <f t="shared" si="101"/>
        <v xml:space="preserve"> </v>
      </c>
    </row>
    <row r="126" spans="1:27" ht="12.75" customHeight="1">
      <c r="A126" s="26"/>
      <c r="B126" s="174" t="s">
        <v>16</v>
      </c>
      <c r="C126" s="70">
        <v>0.7</v>
      </c>
      <c r="D126" s="71">
        <v>3</v>
      </c>
      <c r="E126" s="71">
        <v>1</v>
      </c>
      <c r="F126" s="72">
        <f>Max!$B$3*C126</f>
        <v>59.499999999999993</v>
      </c>
      <c r="I126" s="57">
        <f>D126*E126</f>
        <v>3</v>
      </c>
      <c r="J126" s="56">
        <f>I126*F126</f>
        <v>178.49999999999997</v>
      </c>
      <c r="R126" s="176" t="str">
        <f t="shared" si="97"/>
        <v xml:space="preserve"> </v>
      </c>
      <c r="S126" s="176" t="str">
        <f t="shared" si="98"/>
        <v xml:space="preserve"> </v>
      </c>
      <c r="T126" s="176">
        <f t="shared" si="99"/>
        <v>3</v>
      </c>
      <c r="U126" s="176" t="str">
        <f t="shared" si="100"/>
        <v xml:space="preserve"> </v>
      </c>
      <c r="V126" s="176" t="str">
        <f t="shared" si="101"/>
        <v xml:space="preserve"> </v>
      </c>
    </row>
    <row r="127" spans="1:27" ht="12.75" customHeight="1">
      <c r="A127" s="26"/>
      <c r="B127" s="174" t="s">
        <v>16</v>
      </c>
      <c r="C127" s="70">
        <v>0.8</v>
      </c>
      <c r="D127" s="71">
        <v>3</v>
      </c>
      <c r="E127" s="71">
        <v>4</v>
      </c>
      <c r="F127" s="72">
        <f>Max!$B$3*C127</f>
        <v>68</v>
      </c>
      <c r="I127" s="57">
        <f>D127*E127</f>
        <v>12</v>
      </c>
      <c r="J127" s="56">
        <f>I127*F127</f>
        <v>816</v>
      </c>
      <c r="R127" s="176" t="str">
        <f t="shared" si="97"/>
        <v xml:space="preserve"> </v>
      </c>
      <c r="S127" s="176" t="str">
        <f t="shared" si="98"/>
        <v xml:space="preserve"> </v>
      </c>
      <c r="T127" s="176" t="str">
        <f t="shared" si="99"/>
        <v xml:space="preserve"> </v>
      </c>
      <c r="U127" s="176">
        <f t="shared" si="100"/>
        <v>12</v>
      </c>
      <c r="V127" s="176" t="str">
        <f t="shared" si="101"/>
        <v xml:space="preserve"> </v>
      </c>
    </row>
    <row r="128" spans="1:27" ht="12.75" customHeight="1">
      <c r="A128" s="36">
        <v>3</v>
      </c>
      <c r="B128" s="48" t="s">
        <v>87</v>
      </c>
      <c r="C128" s="49"/>
      <c r="D128" s="53">
        <v>6</v>
      </c>
      <c r="E128" s="53">
        <v>4</v>
      </c>
      <c r="F128" s="50"/>
    </row>
    <row r="129" spans="1:27" ht="12.75" customHeight="1">
      <c r="A129" s="40">
        <v>4</v>
      </c>
      <c r="B129" s="54" t="s">
        <v>69</v>
      </c>
      <c r="C129" s="42"/>
      <c r="D129" s="55">
        <v>8</v>
      </c>
      <c r="E129" s="55">
        <v>4</v>
      </c>
      <c r="F129" s="43"/>
    </row>
    <row r="131" spans="1:27" ht="12.75" customHeight="1">
      <c r="A131" s="11" t="s">
        <v>17</v>
      </c>
      <c r="C131" s="25" t="s">
        <v>12</v>
      </c>
      <c r="D131" s="65" t="s">
        <v>13</v>
      </c>
      <c r="E131" s="66" t="s">
        <v>14</v>
      </c>
      <c r="F131" s="16" t="s">
        <v>15</v>
      </c>
    </row>
    <row r="132" spans="1:27" ht="12.75" customHeight="1">
      <c r="A132" s="44">
        <v>1</v>
      </c>
      <c r="B132" s="45" t="s">
        <v>20</v>
      </c>
      <c r="C132" s="75">
        <v>0.5</v>
      </c>
      <c r="D132" s="76">
        <v>3</v>
      </c>
      <c r="E132" s="76">
        <v>1</v>
      </c>
      <c r="F132" s="77">
        <f>Max!$B$4*C132</f>
        <v>80</v>
      </c>
      <c r="K132" s="57">
        <f>D132*E132</f>
        <v>3</v>
      </c>
      <c r="L132" s="57">
        <f>K132*F132</f>
        <v>240</v>
      </c>
      <c r="W132" s="177">
        <f>IF(ISNUMBER(SEARCH("deadlift",$B132)),IF($C132&gt;=0.5,IF($C132&lt;0.6,$D132*$E132," ")," ")," ")</f>
        <v>3</v>
      </c>
      <c r="X132" s="177" t="str">
        <f>IF(ISNUMBER(SEARCH("deadlift",$B132)),IF($C132&gt;=0.6,IF($C132&lt;0.7,$D132*$E132," ")," ")," ")</f>
        <v xml:space="preserve"> </v>
      </c>
      <c r="Y132" s="177" t="str">
        <f>IF(ISNUMBER(SEARCH("deadlift",$B132)),IF($C132&gt;=0.7,IF($C132&lt;0.8,$D132*$E132," ")," ")," ")</f>
        <v xml:space="preserve"> </v>
      </c>
      <c r="Z132" s="177" t="str">
        <f>IF(ISNUMBER(SEARCH("deadlift",$B132)),IF($C132&gt;=0.8,IF($C132&lt;0.9,$D132*$E132," ")," ")," ")</f>
        <v xml:space="preserve"> </v>
      </c>
      <c r="AA132" s="177" t="str">
        <f>IF(ISNUMBER(SEARCH("deadlift",$B132)),IF($C132&gt;=0.9,$D132*$E132," ")," ")</f>
        <v xml:space="preserve"> </v>
      </c>
    </row>
    <row r="133" spans="1:27" ht="12.75" customHeight="1">
      <c r="A133" s="44"/>
      <c r="B133" s="179" t="s">
        <v>20</v>
      </c>
      <c r="C133" s="75">
        <v>0.6</v>
      </c>
      <c r="D133" s="76">
        <v>3</v>
      </c>
      <c r="E133" s="76">
        <v>1</v>
      </c>
      <c r="F133" s="77">
        <f>Max!$B$4*C133</f>
        <v>96</v>
      </c>
      <c r="K133" s="57">
        <f>D133*E133</f>
        <v>3</v>
      </c>
      <c r="L133" s="57">
        <f>K133*F133</f>
        <v>288</v>
      </c>
      <c r="W133" s="177" t="str">
        <f t="shared" ref="W133:W135" si="102">IF(ISNUMBER(SEARCH("deadlift",$B133)),IF($C133&gt;=0.5,IF($C133&lt;0.6,$D133*$E133," ")," ")," ")</f>
        <v xml:space="preserve"> </v>
      </c>
      <c r="X133" s="177">
        <f t="shared" ref="X133:X135" si="103">IF(ISNUMBER(SEARCH("deadlift",$B133)),IF($C133&gt;=0.6,IF($C133&lt;0.7,$D133*$E133," ")," ")," ")</f>
        <v>3</v>
      </c>
      <c r="Y133" s="177" t="str">
        <f t="shared" ref="Y133:Y135" si="104">IF(ISNUMBER(SEARCH("deadlift",$B133)),IF($C133&gt;=0.7,IF($C133&lt;0.8,$D133*$E133," ")," ")," ")</f>
        <v xml:space="preserve"> </v>
      </c>
      <c r="Z133" s="177" t="str">
        <f t="shared" ref="Z133:Z135" si="105">IF(ISNUMBER(SEARCH("deadlift",$B133)),IF($C133&gt;=0.8,IF($C133&lt;0.9,$D133*$E133," ")," ")," ")</f>
        <v xml:space="preserve"> </v>
      </c>
      <c r="AA133" s="177" t="str">
        <f t="shared" ref="AA133:AA135" si="106">IF(ISNUMBER(SEARCH("deadlift",$B133)),IF($C133&gt;=0.9,$D133*$E133," ")," ")</f>
        <v xml:space="preserve"> </v>
      </c>
    </row>
    <row r="134" spans="1:27" ht="12.75" customHeight="1">
      <c r="A134" s="44"/>
      <c r="B134" s="179" t="s">
        <v>20</v>
      </c>
      <c r="C134" s="75">
        <v>0.7</v>
      </c>
      <c r="D134" s="76">
        <v>3</v>
      </c>
      <c r="E134" s="76">
        <v>1</v>
      </c>
      <c r="F134" s="77">
        <f>Max!$B$4*C134</f>
        <v>112</v>
      </c>
      <c r="K134" s="57">
        <f>D134*E134</f>
        <v>3</v>
      </c>
      <c r="L134" s="57">
        <f>K134*F134</f>
        <v>336</v>
      </c>
      <c r="W134" s="177" t="str">
        <f t="shared" si="102"/>
        <v xml:space="preserve"> </v>
      </c>
      <c r="X134" s="177" t="str">
        <f t="shared" si="103"/>
        <v xml:space="preserve"> </v>
      </c>
      <c r="Y134" s="177">
        <f t="shared" si="104"/>
        <v>3</v>
      </c>
      <c r="Z134" s="177" t="str">
        <f t="shared" si="105"/>
        <v xml:space="preserve"> </v>
      </c>
      <c r="AA134" s="177" t="str">
        <f t="shared" si="106"/>
        <v xml:space="preserve"> </v>
      </c>
    </row>
    <row r="135" spans="1:27" ht="12.75" customHeight="1">
      <c r="A135" s="44"/>
      <c r="B135" s="179" t="s">
        <v>20</v>
      </c>
      <c r="C135" s="75">
        <v>0.75</v>
      </c>
      <c r="D135" s="76">
        <v>2</v>
      </c>
      <c r="E135" s="76">
        <v>3</v>
      </c>
      <c r="F135" s="77">
        <f>Max!$B$4*C135</f>
        <v>120</v>
      </c>
      <c r="K135" s="57">
        <f>D135*E135</f>
        <v>6</v>
      </c>
      <c r="L135" s="57">
        <f>K135*F135</f>
        <v>720</v>
      </c>
      <c r="W135" s="177" t="str">
        <f t="shared" si="102"/>
        <v xml:space="preserve"> </v>
      </c>
      <c r="X135" s="177" t="str">
        <f t="shared" si="103"/>
        <v xml:space="preserve"> </v>
      </c>
      <c r="Y135" s="177">
        <f t="shared" si="104"/>
        <v>6</v>
      </c>
      <c r="Z135" s="177" t="str">
        <f t="shared" si="105"/>
        <v xml:space="preserve"> </v>
      </c>
      <c r="AA135" s="177" t="str">
        <f t="shared" si="106"/>
        <v xml:space="preserve"> </v>
      </c>
    </row>
    <row r="136" spans="1:27" ht="12.75" customHeight="1">
      <c r="A136" s="26">
        <v>2</v>
      </c>
      <c r="B136" s="27" t="s">
        <v>16</v>
      </c>
      <c r="C136" s="70">
        <v>0.5</v>
      </c>
      <c r="D136" s="71">
        <v>3</v>
      </c>
      <c r="E136" s="71">
        <v>1</v>
      </c>
      <c r="F136" s="72">
        <f>Max!$B$3*C136</f>
        <v>42.5</v>
      </c>
      <c r="I136" s="57">
        <f>D136*E136</f>
        <v>3</v>
      </c>
      <c r="J136" s="56">
        <f>I136*F136</f>
        <v>127.5</v>
      </c>
      <c r="R136" s="176">
        <f t="shared" ref="R136:R140" si="107">IF(ISNUMBER(SEARCH("bench",$B136)),IF($C136&gt;=0.5,IF($C136&lt;0.6,$D136*$E136," ")," ")," ")</f>
        <v>3</v>
      </c>
      <c r="S136" s="176" t="str">
        <f t="shared" ref="S136:S140" si="108">IF(ISNUMBER(SEARCH("bench",$B136)),IF($C136&gt;=0.6,IF($C136&lt;0.7,$D136*$E136," ")," ")," ")</f>
        <v xml:space="preserve"> </v>
      </c>
      <c r="T136" s="176" t="str">
        <f t="shared" ref="T136:T140" si="109">IF(ISNUMBER(SEARCH("bench",$B136)),IF($C136&gt;=0.7,IF($C136&lt;0.8,$D136*$E136," ")," ")," ")</f>
        <v xml:space="preserve"> </v>
      </c>
      <c r="U136" s="176" t="str">
        <f t="shared" ref="U136:U140" si="110">IF(ISNUMBER(SEARCH("bench",$B136)),IF($C136&gt;=0.8,IF($C136&lt;0.9,$D136*$E136," ")," ")," ")</f>
        <v xml:space="preserve"> </v>
      </c>
      <c r="V136" s="176" t="str">
        <f t="shared" ref="V136:V140" si="111">IF(ISNUMBER(SEARCH("bench",$B136)),IF($C136&gt;=0.9,$D136*$E136," ")," ")</f>
        <v xml:space="preserve"> </v>
      </c>
    </row>
    <row r="137" spans="1:27" ht="12.75" customHeight="1">
      <c r="A137" s="26"/>
      <c r="B137" s="174" t="s">
        <v>16</v>
      </c>
      <c r="C137" s="70">
        <v>0.6</v>
      </c>
      <c r="D137" s="71">
        <v>3</v>
      </c>
      <c r="E137" s="71">
        <v>1</v>
      </c>
      <c r="F137" s="72">
        <f>Max!$B$3*C137</f>
        <v>51</v>
      </c>
      <c r="I137" s="57">
        <f>D137*E137</f>
        <v>3</v>
      </c>
      <c r="J137" s="56">
        <f>I137*F137</f>
        <v>153</v>
      </c>
      <c r="R137" s="176" t="str">
        <f t="shared" si="107"/>
        <v xml:space="preserve"> </v>
      </c>
      <c r="S137" s="176">
        <f t="shared" si="108"/>
        <v>3</v>
      </c>
      <c r="T137" s="176" t="str">
        <f t="shared" si="109"/>
        <v xml:space="preserve"> </v>
      </c>
      <c r="U137" s="176" t="str">
        <f t="shared" si="110"/>
        <v xml:space="preserve"> </v>
      </c>
      <c r="V137" s="176" t="str">
        <f t="shared" si="111"/>
        <v xml:space="preserve"> </v>
      </c>
    </row>
    <row r="138" spans="1:27" ht="12.75" customHeight="1">
      <c r="A138" s="26"/>
      <c r="B138" s="174" t="s">
        <v>16</v>
      </c>
      <c r="C138" s="70">
        <v>0.7</v>
      </c>
      <c r="D138" s="71">
        <v>3</v>
      </c>
      <c r="E138" s="71">
        <v>1</v>
      </c>
      <c r="F138" s="72">
        <f>Max!$B$3*C138</f>
        <v>59.499999999999993</v>
      </c>
      <c r="I138" s="57">
        <f>D138*E138</f>
        <v>3</v>
      </c>
      <c r="J138" s="56">
        <f>I138*F138</f>
        <v>178.49999999999997</v>
      </c>
      <c r="R138" s="176" t="str">
        <f t="shared" si="107"/>
        <v xml:space="preserve"> </v>
      </c>
      <c r="S138" s="176" t="str">
        <f t="shared" si="108"/>
        <v xml:space="preserve"> </v>
      </c>
      <c r="T138" s="176">
        <f t="shared" si="109"/>
        <v>3</v>
      </c>
      <c r="U138" s="176" t="str">
        <f t="shared" si="110"/>
        <v xml:space="preserve"> </v>
      </c>
      <c r="V138" s="176" t="str">
        <f t="shared" si="111"/>
        <v xml:space="preserve"> </v>
      </c>
    </row>
    <row r="139" spans="1:27" ht="12.75" customHeight="1">
      <c r="A139" s="26"/>
      <c r="B139" s="174" t="s">
        <v>16</v>
      </c>
      <c r="C139" s="70">
        <v>0.8</v>
      </c>
      <c r="D139" s="71">
        <v>2</v>
      </c>
      <c r="E139" s="71">
        <v>2</v>
      </c>
      <c r="F139" s="72">
        <f>Max!$B$3*C139</f>
        <v>68</v>
      </c>
      <c r="I139" s="57">
        <f>D139*E139</f>
        <v>4</v>
      </c>
      <c r="J139" s="56">
        <f>I139*F139</f>
        <v>272</v>
      </c>
      <c r="R139" s="176" t="str">
        <f t="shared" si="107"/>
        <v xml:space="preserve"> </v>
      </c>
      <c r="S139" s="176" t="str">
        <f t="shared" si="108"/>
        <v xml:space="preserve"> </v>
      </c>
      <c r="T139" s="176" t="str">
        <f t="shared" si="109"/>
        <v xml:space="preserve"> </v>
      </c>
      <c r="U139" s="176">
        <f t="shared" si="110"/>
        <v>4</v>
      </c>
      <c r="V139" s="176" t="str">
        <f t="shared" si="111"/>
        <v xml:space="preserve"> </v>
      </c>
    </row>
    <row r="140" spans="1:27" ht="12.75" customHeight="1">
      <c r="A140" s="26"/>
      <c r="B140" s="174" t="s">
        <v>16</v>
      </c>
      <c r="C140" s="70">
        <v>0.85</v>
      </c>
      <c r="D140" s="71">
        <v>1</v>
      </c>
      <c r="E140" s="71">
        <v>3</v>
      </c>
      <c r="F140" s="72">
        <f>Max!$B$3*C140</f>
        <v>72.25</v>
      </c>
      <c r="I140" s="57">
        <f>D140*E140</f>
        <v>3</v>
      </c>
      <c r="J140" s="56">
        <f>I140*F140</f>
        <v>216.75</v>
      </c>
      <c r="R140" s="176" t="str">
        <f t="shared" si="107"/>
        <v xml:space="preserve"> </v>
      </c>
      <c r="S140" s="176" t="str">
        <f t="shared" si="108"/>
        <v xml:space="preserve"> </v>
      </c>
      <c r="T140" s="176" t="str">
        <f t="shared" si="109"/>
        <v xml:space="preserve"> </v>
      </c>
      <c r="U140" s="176">
        <f t="shared" si="110"/>
        <v>3</v>
      </c>
      <c r="V140" s="176" t="str">
        <f t="shared" si="111"/>
        <v xml:space="preserve"> </v>
      </c>
    </row>
    <row r="141" spans="1:27" ht="12.75" customHeight="1">
      <c r="A141" s="44">
        <v>3</v>
      </c>
      <c r="B141" s="45" t="s">
        <v>4</v>
      </c>
      <c r="C141" s="75">
        <v>0.5</v>
      </c>
      <c r="D141" s="76">
        <v>3</v>
      </c>
      <c r="E141" s="76">
        <v>1</v>
      </c>
      <c r="F141" s="77">
        <f>Max!$B$4*C141</f>
        <v>80</v>
      </c>
      <c r="K141" s="57">
        <f>D141*E141</f>
        <v>3</v>
      </c>
      <c r="L141" s="57">
        <f>K141*F141</f>
        <v>240</v>
      </c>
      <c r="W141" s="177">
        <f>IF(ISNUMBER(SEARCH("deadlift",$B141)),IF($C141&gt;=0.5,IF($C141&lt;0.6,$D141*$E141," ")," ")," ")</f>
        <v>3</v>
      </c>
      <c r="X141" s="177" t="str">
        <f>IF(ISNUMBER(SEARCH("deadlift",$B141)),IF($C141&gt;=0.6,IF($C141&lt;0.7,$D141*$E141," ")," ")," ")</f>
        <v xml:space="preserve"> </v>
      </c>
      <c r="Y141" s="177" t="str">
        <f>IF(ISNUMBER(SEARCH("deadlift",$B141)),IF($C141&gt;=0.7,IF($C141&lt;0.8,$D141*$E141," ")," ")," ")</f>
        <v xml:space="preserve"> </v>
      </c>
      <c r="Z141" s="177" t="str">
        <f>IF(ISNUMBER(SEARCH("deadlift",$B141)),IF($C141&gt;=0.8,IF($C141&lt;0.9,$D141*$E141," ")," ")," ")</f>
        <v xml:space="preserve"> </v>
      </c>
      <c r="AA141" s="177" t="str">
        <f>IF(ISNUMBER(SEARCH("deadlift",$B141)),IF($C141&gt;=0.9,$D141*$E141," ")," ")</f>
        <v xml:space="preserve"> </v>
      </c>
    </row>
    <row r="142" spans="1:27" ht="12.75" customHeight="1">
      <c r="A142" s="44"/>
      <c r="B142" s="179" t="s">
        <v>4</v>
      </c>
      <c r="C142" s="75">
        <v>0.6</v>
      </c>
      <c r="D142" s="76">
        <v>3</v>
      </c>
      <c r="E142" s="76">
        <v>1</v>
      </c>
      <c r="F142" s="77">
        <f>Max!$B$4*C142</f>
        <v>96</v>
      </c>
      <c r="K142" s="57">
        <f>D142*E142</f>
        <v>3</v>
      </c>
      <c r="L142" s="57">
        <f>K142*F142</f>
        <v>288</v>
      </c>
      <c r="W142" s="177" t="str">
        <f t="shared" ref="W142:W144" si="112">IF(ISNUMBER(SEARCH("deadlift",$B142)),IF($C142&gt;=0.5,IF($C142&lt;0.6,$D142*$E142," ")," ")," ")</f>
        <v xml:space="preserve"> </v>
      </c>
      <c r="X142" s="177">
        <f t="shared" ref="X142:X144" si="113">IF(ISNUMBER(SEARCH("deadlift",$B142)),IF($C142&gt;=0.6,IF($C142&lt;0.7,$D142*$E142," ")," ")," ")</f>
        <v>3</v>
      </c>
      <c r="Y142" s="177" t="str">
        <f t="shared" ref="Y142:Y144" si="114">IF(ISNUMBER(SEARCH("deadlift",$B142)),IF($C142&gt;=0.7,IF($C142&lt;0.8,$D142*$E142," ")," ")," ")</f>
        <v xml:space="preserve"> </v>
      </c>
      <c r="Z142" s="177" t="str">
        <f t="shared" ref="Z142:Z144" si="115">IF(ISNUMBER(SEARCH("deadlift",$B142)),IF($C142&gt;=0.8,IF($C142&lt;0.9,$D142*$E142," ")," ")," ")</f>
        <v xml:space="preserve"> </v>
      </c>
      <c r="AA142" s="177" t="str">
        <f t="shared" ref="AA142:AA144" si="116">IF(ISNUMBER(SEARCH("deadlift",$B142)),IF($C142&gt;=0.9,$D142*$E142," ")," ")</f>
        <v xml:space="preserve"> </v>
      </c>
    </row>
    <row r="143" spans="1:27" ht="12.75" customHeight="1">
      <c r="A143" s="44"/>
      <c r="B143" s="179" t="s">
        <v>4</v>
      </c>
      <c r="C143" s="75">
        <v>0.7</v>
      </c>
      <c r="D143" s="76">
        <v>3</v>
      </c>
      <c r="E143" s="76">
        <v>1</v>
      </c>
      <c r="F143" s="77">
        <f>Max!$B$4*C143</f>
        <v>112</v>
      </c>
      <c r="K143" s="57">
        <f>D143*E143</f>
        <v>3</v>
      </c>
      <c r="L143" s="57">
        <f>K143*F143</f>
        <v>336</v>
      </c>
      <c r="W143" s="177" t="str">
        <f t="shared" si="112"/>
        <v xml:space="preserve"> </v>
      </c>
      <c r="X143" s="177" t="str">
        <f t="shared" si="113"/>
        <v xml:space="preserve"> </v>
      </c>
      <c r="Y143" s="177">
        <f t="shared" si="114"/>
        <v>3</v>
      </c>
      <c r="Z143" s="177" t="str">
        <f t="shared" si="115"/>
        <v xml:space="preserve"> </v>
      </c>
      <c r="AA143" s="177" t="str">
        <f t="shared" si="116"/>
        <v xml:space="preserve"> </v>
      </c>
    </row>
    <row r="144" spans="1:27" ht="12.75" customHeight="1">
      <c r="A144" s="44"/>
      <c r="B144" s="179" t="s">
        <v>4</v>
      </c>
      <c r="C144" s="75">
        <v>0.8</v>
      </c>
      <c r="D144" s="76">
        <v>2</v>
      </c>
      <c r="E144" s="76">
        <v>4</v>
      </c>
      <c r="F144" s="77">
        <f>Max!$B$4*C144</f>
        <v>128</v>
      </c>
      <c r="K144" s="57">
        <f>D144*E144</f>
        <v>8</v>
      </c>
      <c r="L144" s="57">
        <f>K144*F144</f>
        <v>1024</v>
      </c>
      <c r="W144" s="177" t="str">
        <f t="shared" si="112"/>
        <v xml:space="preserve"> </v>
      </c>
      <c r="X144" s="177" t="str">
        <f t="shared" si="113"/>
        <v xml:space="preserve"> </v>
      </c>
      <c r="Y144" s="177" t="str">
        <f t="shared" si="114"/>
        <v xml:space="preserve"> </v>
      </c>
      <c r="Z144" s="177">
        <f t="shared" si="115"/>
        <v>8</v>
      </c>
      <c r="AA144" s="177" t="str">
        <f t="shared" si="116"/>
        <v xml:space="preserve"> </v>
      </c>
    </row>
    <row r="145" spans="1:22" ht="12.75" customHeight="1">
      <c r="A145" s="36">
        <v>4</v>
      </c>
      <c r="B145" s="48" t="s">
        <v>89</v>
      </c>
      <c r="C145" s="49"/>
      <c r="D145" s="53">
        <v>6</v>
      </c>
      <c r="E145" s="53">
        <v>4</v>
      </c>
      <c r="F145" s="50"/>
    </row>
    <row r="146" spans="1:22" ht="12.75" customHeight="1">
      <c r="A146" s="51">
        <v>5</v>
      </c>
      <c r="B146" s="54" t="s">
        <v>23</v>
      </c>
      <c r="C146" s="79"/>
      <c r="D146" s="81">
        <v>8</v>
      </c>
      <c r="E146" s="81">
        <v>3</v>
      </c>
      <c r="F146" s="82"/>
    </row>
    <row r="148" spans="1:22" ht="12.75" customHeight="1">
      <c r="A148" s="11" t="s">
        <v>18</v>
      </c>
      <c r="C148" s="25" t="s">
        <v>12</v>
      </c>
      <c r="D148" s="65" t="s">
        <v>13</v>
      </c>
      <c r="E148" s="66" t="s">
        <v>14</v>
      </c>
      <c r="F148" s="16" t="s">
        <v>15</v>
      </c>
    </row>
    <row r="149" spans="1:22" ht="12.75" customHeight="1">
      <c r="A149" s="31">
        <v>1</v>
      </c>
      <c r="B149" s="32" t="s">
        <v>2</v>
      </c>
      <c r="C149" s="67">
        <v>0.5</v>
      </c>
      <c r="D149" s="68">
        <v>3</v>
      </c>
      <c r="E149" s="68">
        <v>1</v>
      </c>
      <c r="F149" s="69">
        <f>Max!$B$2*C149</f>
        <v>100</v>
      </c>
      <c r="G149" s="57">
        <f>D149*E149</f>
        <v>3</v>
      </c>
      <c r="H149" s="56">
        <f>G149*F149</f>
        <v>300</v>
      </c>
      <c r="M149" s="175">
        <f>IF(ISNUMBER(SEARCH("squat",$B149)),IF($C149&gt;=0.5,IF($C149&lt;0.6,$D149*$E149," ")," ")," ")</f>
        <v>3</v>
      </c>
      <c r="N149" s="175" t="str">
        <f>IF(ISNUMBER(SEARCH("squat",$B149)),IF($C149&gt;=0.6,IF($C149&lt;0.7,$D149*$E149," ")," ")," ")</f>
        <v xml:space="preserve"> </v>
      </c>
      <c r="O149" s="175" t="str">
        <f>IF(ISNUMBER(SEARCH("squat",$B149)),IF($C149&gt;=0.7,IF($C149&lt;0.8,$D149*$E149," ")," ")," ")</f>
        <v xml:space="preserve"> </v>
      </c>
      <c r="P149" s="175" t="str">
        <f>IF(ISNUMBER(SEARCH("squat",$B149)),IF($C149&gt;=0.8,IF($C149&lt;0.9,$D149*$E149," ")," ")," ")</f>
        <v xml:space="preserve"> </v>
      </c>
      <c r="Q149" s="175" t="str">
        <f>IF(ISNUMBER(SEARCH("squat",$B149)),IF($C149&gt;=0.9,$D149*$E149," ")," ")</f>
        <v xml:space="preserve"> </v>
      </c>
    </row>
    <row r="150" spans="1:22" ht="12.75" customHeight="1">
      <c r="A150" s="31"/>
      <c r="B150" s="173" t="s">
        <v>2</v>
      </c>
      <c r="C150" s="67">
        <v>0.6</v>
      </c>
      <c r="D150" s="68">
        <v>3</v>
      </c>
      <c r="E150" s="68">
        <v>1</v>
      </c>
      <c r="F150" s="69">
        <f>Max!$B$2*C150</f>
        <v>120</v>
      </c>
      <c r="G150" s="57">
        <f>D150*E150</f>
        <v>3</v>
      </c>
      <c r="H150" s="56">
        <f>G150*F150</f>
        <v>360</v>
      </c>
      <c r="M150" s="175" t="str">
        <f t="shared" ref="M150:M152" si="117">IF(ISNUMBER(SEARCH("squat",$B150)),IF($C150&gt;=0.5,IF($C150&lt;0.6,$D150*$E150," ")," ")," ")</f>
        <v xml:space="preserve"> </v>
      </c>
      <c r="N150" s="175">
        <f t="shared" ref="N150:N152" si="118">IF(ISNUMBER(SEARCH("squat",$B150)),IF($C150&gt;=0.6,IF($C150&lt;0.7,$D150*$E150," ")," ")," ")</f>
        <v>3</v>
      </c>
      <c r="O150" s="175" t="str">
        <f t="shared" ref="O150:O152" si="119">IF(ISNUMBER(SEARCH("squat",$B150)),IF($C150&gt;=0.7,IF($C150&lt;0.8,$D150*$E150," ")," ")," ")</f>
        <v xml:space="preserve"> </v>
      </c>
      <c r="P150" s="175" t="str">
        <f t="shared" ref="P150:P152" si="120">IF(ISNUMBER(SEARCH("squat",$B150)),IF($C150&gt;=0.8,IF($C150&lt;0.9,$D150*$E150," ")," ")," ")</f>
        <v xml:space="preserve"> </v>
      </c>
      <c r="Q150" s="175" t="str">
        <f t="shared" ref="Q150:Q152" si="121">IF(ISNUMBER(SEARCH("squat",$B150)),IF($C150&gt;=0.9,$D150*$E150," ")," ")</f>
        <v xml:space="preserve"> </v>
      </c>
    </row>
    <row r="151" spans="1:22" ht="12.75" customHeight="1">
      <c r="A151" s="31"/>
      <c r="B151" s="173" t="s">
        <v>2</v>
      </c>
      <c r="C151" s="67">
        <v>0.7</v>
      </c>
      <c r="D151" s="68">
        <v>3</v>
      </c>
      <c r="E151" s="68">
        <v>1</v>
      </c>
      <c r="F151" s="69">
        <f>Max!$B$2*C151</f>
        <v>140</v>
      </c>
      <c r="G151" s="57">
        <f>D151*E151</f>
        <v>3</v>
      </c>
      <c r="H151" s="56">
        <f>G151*F151</f>
        <v>420</v>
      </c>
      <c r="M151" s="175" t="str">
        <f t="shared" si="117"/>
        <v xml:space="preserve"> </v>
      </c>
      <c r="N151" s="175" t="str">
        <f t="shared" si="118"/>
        <v xml:space="preserve"> </v>
      </c>
      <c r="O151" s="175">
        <f t="shared" si="119"/>
        <v>3</v>
      </c>
      <c r="P151" s="175" t="str">
        <f t="shared" si="120"/>
        <v xml:space="preserve"> </v>
      </c>
      <c r="Q151" s="175" t="str">
        <f t="shared" si="121"/>
        <v xml:space="preserve"> </v>
      </c>
    </row>
    <row r="152" spans="1:22" ht="12.75" customHeight="1">
      <c r="A152" s="31"/>
      <c r="B152" s="173" t="s">
        <v>2</v>
      </c>
      <c r="C152" s="67">
        <v>0.8</v>
      </c>
      <c r="D152" s="68">
        <v>2</v>
      </c>
      <c r="E152" s="68">
        <v>4</v>
      </c>
      <c r="F152" s="69">
        <f>Max!$B$2*C152</f>
        <v>160</v>
      </c>
      <c r="G152" s="57">
        <f>D152*E152</f>
        <v>8</v>
      </c>
      <c r="H152" s="56">
        <f>G152*F152</f>
        <v>1280</v>
      </c>
      <c r="M152" s="175" t="str">
        <f t="shared" si="117"/>
        <v xml:space="preserve"> </v>
      </c>
      <c r="N152" s="175" t="str">
        <f t="shared" si="118"/>
        <v xml:space="preserve"> </v>
      </c>
      <c r="O152" s="175" t="str">
        <f t="shared" si="119"/>
        <v xml:space="preserve"> </v>
      </c>
      <c r="P152" s="175">
        <f t="shared" si="120"/>
        <v>8</v>
      </c>
      <c r="Q152" s="175" t="str">
        <f t="shared" si="121"/>
        <v xml:space="preserve"> </v>
      </c>
    </row>
    <row r="153" spans="1:22" ht="12.75" customHeight="1">
      <c r="A153" s="26">
        <v>2</v>
      </c>
      <c r="B153" s="27" t="s">
        <v>16</v>
      </c>
      <c r="C153" s="70">
        <v>0.5</v>
      </c>
      <c r="D153" s="71">
        <v>3</v>
      </c>
      <c r="E153" s="71">
        <v>1</v>
      </c>
      <c r="F153" s="72">
        <f>Max!$B$3*C153</f>
        <v>42.5</v>
      </c>
      <c r="I153" s="57">
        <f>D153*E153</f>
        <v>3</v>
      </c>
      <c r="J153" s="56">
        <f>I153*F153</f>
        <v>127.5</v>
      </c>
      <c r="R153" s="176">
        <f t="shared" ref="R153:R156" si="122">IF(ISNUMBER(SEARCH("bench",$B153)),IF($C153&gt;=0.5,IF($C153&lt;0.6,$D153*$E153," ")," ")," ")</f>
        <v>3</v>
      </c>
      <c r="S153" s="176" t="str">
        <f t="shared" ref="S153:S156" si="123">IF(ISNUMBER(SEARCH("bench",$B153)),IF($C153&gt;=0.6,IF($C153&lt;0.7,$D153*$E153," ")," ")," ")</f>
        <v xml:space="preserve"> </v>
      </c>
      <c r="T153" s="176" t="str">
        <f t="shared" ref="T153:T156" si="124">IF(ISNUMBER(SEARCH("bench",$B153)),IF($C153&gt;=0.7,IF($C153&lt;0.8,$D153*$E153," ")," ")," ")</f>
        <v xml:space="preserve"> </v>
      </c>
      <c r="U153" s="176" t="str">
        <f t="shared" ref="U153:U156" si="125">IF(ISNUMBER(SEARCH("bench",$B153)),IF($C153&gt;=0.8,IF($C153&lt;0.9,$D153*$E153," ")," ")," ")</f>
        <v xml:space="preserve"> </v>
      </c>
      <c r="V153" s="176" t="str">
        <f t="shared" ref="V153:V156" si="126">IF(ISNUMBER(SEARCH("bench",$B153)),IF($C153&gt;=0.9,$D153*$E153," ")," ")</f>
        <v xml:space="preserve"> </v>
      </c>
    </row>
    <row r="154" spans="1:22" ht="12.75" customHeight="1">
      <c r="A154" s="26"/>
      <c r="B154" s="174" t="s">
        <v>16</v>
      </c>
      <c r="C154" s="70">
        <v>0.6</v>
      </c>
      <c r="D154" s="71">
        <v>3</v>
      </c>
      <c r="E154" s="71">
        <v>1</v>
      </c>
      <c r="F154" s="72">
        <f>Max!$B$3*C154</f>
        <v>51</v>
      </c>
      <c r="I154" s="57">
        <f>D154*E154</f>
        <v>3</v>
      </c>
      <c r="J154" s="56">
        <f>I154*F154</f>
        <v>153</v>
      </c>
      <c r="R154" s="176" t="str">
        <f t="shared" si="122"/>
        <v xml:space="preserve"> </v>
      </c>
      <c r="S154" s="176">
        <f t="shared" si="123"/>
        <v>3</v>
      </c>
      <c r="T154" s="176" t="str">
        <f t="shared" si="124"/>
        <v xml:space="preserve"> </v>
      </c>
      <c r="U154" s="176" t="str">
        <f t="shared" si="125"/>
        <v xml:space="preserve"> </v>
      </c>
      <c r="V154" s="176" t="str">
        <f t="shared" si="126"/>
        <v xml:space="preserve"> </v>
      </c>
    </row>
    <row r="155" spans="1:22" ht="12.75" customHeight="1">
      <c r="A155" s="26"/>
      <c r="B155" s="174" t="s">
        <v>16</v>
      </c>
      <c r="C155" s="70">
        <v>0.7</v>
      </c>
      <c r="D155" s="71">
        <v>3</v>
      </c>
      <c r="E155" s="71">
        <v>1</v>
      </c>
      <c r="F155" s="72">
        <f>Max!$B$3*C155</f>
        <v>59.499999999999993</v>
      </c>
      <c r="I155" s="57">
        <f>D155*E155</f>
        <v>3</v>
      </c>
      <c r="J155" s="56">
        <f>I155*F155</f>
        <v>178.49999999999997</v>
      </c>
      <c r="R155" s="176" t="str">
        <f t="shared" si="122"/>
        <v xml:space="preserve"> </v>
      </c>
      <c r="S155" s="176" t="str">
        <f t="shared" si="123"/>
        <v xml:space="preserve"> </v>
      </c>
      <c r="T155" s="176">
        <f t="shared" si="124"/>
        <v>3</v>
      </c>
      <c r="U155" s="176" t="str">
        <f t="shared" si="125"/>
        <v xml:space="preserve"> </v>
      </c>
      <c r="V155" s="176" t="str">
        <f t="shared" si="126"/>
        <v xml:space="preserve"> </v>
      </c>
    </row>
    <row r="156" spans="1:22" ht="12.75" customHeight="1">
      <c r="A156" s="26"/>
      <c r="B156" s="174" t="s">
        <v>16</v>
      </c>
      <c r="C156" s="70">
        <v>0.8</v>
      </c>
      <c r="D156" s="71">
        <v>2</v>
      </c>
      <c r="E156" s="71">
        <v>5</v>
      </c>
      <c r="F156" s="72">
        <f>Max!$B$3*C156</f>
        <v>68</v>
      </c>
      <c r="I156" s="57">
        <f>D156*E156</f>
        <v>10</v>
      </c>
      <c r="J156" s="56">
        <f>I156*F156</f>
        <v>680</v>
      </c>
      <c r="R156" s="176" t="str">
        <f t="shared" si="122"/>
        <v xml:space="preserve"> </v>
      </c>
      <c r="S156" s="176" t="str">
        <f t="shared" si="123"/>
        <v xml:space="preserve"> </v>
      </c>
      <c r="T156" s="176" t="str">
        <f t="shared" si="124"/>
        <v xml:space="preserve"> </v>
      </c>
      <c r="U156" s="176">
        <f t="shared" si="125"/>
        <v>10</v>
      </c>
      <c r="V156" s="176" t="str">
        <f t="shared" si="126"/>
        <v xml:space="preserve"> </v>
      </c>
    </row>
    <row r="157" spans="1:22" ht="12.75" customHeight="1">
      <c r="A157" s="51">
        <v>3</v>
      </c>
      <c r="B157" s="54" t="s">
        <v>74</v>
      </c>
      <c r="C157" s="79"/>
      <c r="D157" s="81">
        <v>6</v>
      </c>
      <c r="E157" s="81">
        <v>4</v>
      </c>
      <c r="F157" s="82"/>
    </row>
    <row r="158" spans="1:22" ht="12.75" customHeight="1">
      <c r="A158" s="51">
        <v>4</v>
      </c>
      <c r="B158" s="54" t="s">
        <v>26</v>
      </c>
      <c r="C158" s="79"/>
      <c r="D158" s="81">
        <v>6</v>
      </c>
      <c r="E158" s="81">
        <v>4</v>
      </c>
      <c r="F158" s="82"/>
    </row>
    <row r="159" spans="1:22" ht="12.75" customHeight="1">
      <c r="A159" s="51">
        <v>5</v>
      </c>
      <c r="B159" s="54" t="s">
        <v>80</v>
      </c>
      <c r="C159" s="79"/>
      <c r="D159" s="81">
        <v>4</v>
      </c>
      <c r="E159" s="81">
        <v>4</v>
      </c>
      <c r="F159" s="82"/>
    </row>
    <row r="160" spans="1:22" ht="12.75" customHeight="1">
      <c r="C160" s="25"/>
      <c r="D160" s="65"/>
      <c r="E160" s="66"/>
      <c r="F160" s="16"/>
    </row>
    <row r="161" spans="1:27" ht="12.75" customHeight="1">
      <c r="A161" s="11" t="s">
        <v>32</v>
      </c>
      <c r="C161" s="25" t="s">
        <v>12</v>
      </c>
      <c r="D161" s="65" t="s">
        <v>13</v>
      </c>
      <c r="E161" s="66" t="s">
        <v>14</v>
      </c>
      <c r="F161" s="16" t="s">
        <v>15</v>
      </c>
    </row>
    <row r="162" spans="1:27" ht="12.75" customHeight="1">
      <c r="A162" s="51">
        <v>1</v>
      </c>
      <c r="B162" s="54" t="s">
        <v>92</v>
      </c>
      <c r="C162" s="79"/>
      <c r="D162" s="81">
        <v>3</v>
      </c>
      <c r="E162" s="81">
        <v>5</v>
      </c>
      <c r="F162" s="82"/>
    </row>
    <row r="163" spans="1:27" ht="12.75" customHeight="1">
      <c r="A163" s="44">
        <v>2</v>
      </c>
      <c r="B163" s="45" t="s">
        <v>106</v>
      </c>
      <c r="C163" s="75">
        <v>0.55000000000000004</v>
      </c>
      <c r="D163" s="76">
        <v>3</v>
      </c>
      <c r="E163" s="76">
        <v>1</v>
      </c>
      <c r="F163" s="77">
        <f>Max!$B$4*C163</f>
        <v>88</v>
      </c>
      <c r="K163" s="57">
        <f>D163*E163</f>
        <v>3</v>
      </c>
      <c r="L163" s="57">
        <f>K163*F163</f>
        <v>264</v>
      </c>
      <c r="W163" s="177">
        <f>IF(ISNUMBER(SEARCH("deadlift",$B163)),IF($C163&gt;=0.5,IF($C163&lt;0.6,$D163*$E163," ")," ")," ")</f>
        <v>3</v>
      </c>
      <c r="X163" s="177" t="str">
        <f>IF(ISNUMBER(SEARCH("deadlift",$B163)),IF($C163&gt;=0.6,IF($C163&lt;0.7,$D163*$E163," ")," ")," ")</f>
        <v xml:space="preserve"> </v>
      </c>
      <c r="Y163" s="177" t="str">
        <f>IF(ISNUMBER(SEARCH("deadlift",$B163)),IF($C163&gt;=0.7,IF($C163&lt;0.8,$D163*$E163," ")," ")," ")</f>
        <v xml:space="preserve"> </v>
      </c>
      <c r="Z163" s="177" t="str">
        <f>IF(ISNUMBER(SEARCH("deadlift",$B163)),IF($C163&gt;=0.8,IF($C163&lt;0.9,$D163*$E163," ")," ")," ")</f>
        <v xml:space="preserve"> </v>
      </c>
      <c r="AA163" s="177" t="str">
        <f>IF(ISNUMBER(SEARCH("deadlift",$B163)),IF($C163&gt;=0.9,$D163*$E163," ")," ")</f>
        <v xml:space="preserve"> </v>
      </c>
    </row>
    <row r="164" spans="1:27" ht="12.75" customHeight="1">
      <c r="A164" s="44"/>
      <c r="B164" s="179" t="s">
        <v>106</v>
      </c>
      <c r="C164" s="75">
        <v>0.65</v>
      </c>
      <c r="D164" s="76">
        <v>3</v>
      </c>
      <c r="E164" s="76">
        <v>1</v>
      </c>
      <c r="F164" s="77">
        <f>Max!$B$4*C164</f>
        <v>104</v>
      </c>
      <c r="K164" s="57">
        <f>D164*E164</f>
        <v>3</v>
      </c>
      <c r="L164" s="57">
        <f>K164*F164</f>
        <v>312</v>
      </c>
      <c r="W164" s="177" t="str">
        <f t="shared" ref="W164:W166" si="127">IF(ISNUMBER(SEARCH("deadlift",$B164)),IF($C164&gt;=0.5,IF($C164&lt;0.6,$D164*$E164," ")," ")," ")</f>
        <v xml:space="preserve"> </v>
      </c>
      <c r="X164" s="177">
        <f t="shared" ref="X164:X166" si="128">IF(ISNUMBER(SEARCH("deadlift",$B164)),IF($C164&gt;=0.6,IF($C164&lt;0.7,$D164*$E164," ")," ")," ")</f>
        <v>3</v>
      </c>
      <c r="Y164" s="177" t="str">
        <f t="shared" ref="Y164:Y166" si="129">IF(ISNUMBER(SEARCH("deadlift",$B164)),IF($C164&gt;=0.7,IF($C164&lt;0.8,$D164*$E164," ")," ")," ")</f>
        <v xml:space="preserve"> </v>
      </c>
      <c r="Z164" s="177" t="str">
        <f t="shared" ref="Z164:Z166" si="130">IF(ISNUMBER(SEARCH("deadlift",$B164)),IF($C164&gt;=0.8,IF($C164&lt;0.9,$D164*$E164," ")," ")," ")</f>
        <v xml:space="preserve"> </v>
      </c>
      <c r="AA164" s="177" t="str">
        <f t="shared" ref="AA164:AA166" si="131">IF(ISNUMBER(SEARCH("deadlift",$B164)),IF($C164&gt;=0.9,$D164*$E164," ")," ")</f>
        <v xml:space="preserve"> </v>
      </c>
    </row>
    <row r="165" spans="1:27" ht="12.75" customHeight="1">
      <c r="A165" s="44"/>
      <c r="B165" s="179" t="s">
        <v>106</v>
      </c>
      <c r="C165" s="75">
        <v>0.75</v>
      </c>
      <c r="D165" s="76">
        <v>3</v>
      </c>
      <c r="E165" s="76">
        <v>1</v>
      </c>
      <c r="F165" s="77">
        <f>Max!$B$4*C165</f>
        <v>120</v>
      </c>
      <c r="K165" s="57">
        <f>D165*E165</f>
        <v>3</v>
      </c>
      <c r="L165" s="57">
        <f>K165*F165</f>
        <v>360</v>
      </c>
      <c r="W165" s="177" t="str">
        <f t="shared" si="127"/>
        <v xml:space="preserve"> </v>
      </c>
      <c r="X165" s="177" t="str">
        <f t="shared" si="128"/>
        <v xml:space="preserve"> </v>
      </c>
      <c r="Y165" s="177">
        <f t="shared" si="129"/>
        <v>3</v>
      </c>
      <c r="Z165" s="177" t="str">
        <f t="shared" si="130"/>
        <v xml:space="preserve"> </v>
      </c>
      <c r="AA165" s="177" t="str">
        <f t="shared" si="131"/>
        <v xml:space="preserve"> </v>
      </c>
    </row>
    <row r="166" spans="1:27" ht="12.75" customHeight="1">
      <c r="A166" s="44"/>
      <c r="B166" s="179" t="s">
        <v>106</v>
      </c>
      <c r="C166" s="75">
        <v>0.85</v>
      </c>
      <c r="D166" s="76">
        <v>2</v>
      </c>
      <c r="E166" s="76">
        <v>3</v>
      </c>
      <c r="F166" s="77">
        <f>Max!$B$4*C166</f>
        <v>136</v>
      </c>
      <c r="K166" s="57">
        <f>D166*E166</f>
        <v>6</v>
      </c>
      <c r="L166" s="57">
        <f>K166*F166</f>
        <v>816</v>
      </c>
      <c r="W166" s="177" t="str">
        <f t="shared" si="127"/>
        <v xml:space="preserve"> </v>
      </c>
      <c r="X166" s="177" t="str">
        <f t="shared" si="128"/>
        <v xml:space="preserve"> </v>
      </c>
      <c r="Y166" s="177" t="str">
        <f t="shared" si="129"/>
        <v xml:space="preserve"> </v>
      </c>
      <c r="Z166" s="177">
        <f t="shared" si="130"/>
        <v>6</v>
      </c>
      <c r="AA166" s="177" t="str">
        <f t="shared" si="131"/>
        <v xml:space="preserve"> </v>
      </c>
    </row>
    <row r="167" spans="1:27" ht="12.75" customHeight="1">
      <c r="A167" s="51">
        <v>3</v>
      </c>
      <c r="B167" s="54" t="s">
        <v>89</v>
      </c>
      <c r="C167" s="79"/>
      <c r="D167" s="81">
        <v>6</v>
      </c>
      <c r="E167" s="81">
        <v>4</v>
      </c>
      <c r="F167" s="82"/>
    </row>
    <row r="168" spans="1:27" ht="12.75" customHeight="1">
      <c r="A168" s="51">
        <v>4</v>
      </c>
      <c r="B168" s="54" t="s">
        <v>102</v>
      </c>
      <c r="C168" s="79"/>
      <c r="D168" s="81">
        <v>8</v>
      </c>
      <c r="E168" s="81">
        <v>4</v>
      </c>
      <c r="F168" s="82"/>
    </row>
    <row r="169" spans="1:27" s="96" customFormat="1" ht="12.75" customHeight="1">
      <c r="B169" s="97"/>
      <c r="C169" s="98"/>
      <c r="D169" s="110"/>
      <c r="E169" s="111"/>
      <c r="F169" s="99"/>
      <c r="G169" s="111">
        <f t="shared" ref="G169:AA169" si="132">SUM(G120:G168)</f>
        <v>31</v>
      </c>
      <c r="H169" s="112">
        <f t="shared" si="132"/>
        <v>4360</v>
      </c>
      <c r="I169" s="111">
        <f t="shared" si="132"/>
        <v>56</v>
      </c>
      <c r="J169" s="112">
        <f t="shared" si="132"/>
        <v>3361.75</v>
      </c>
      <c r="K169" s="111">
        <f t="shared" si="132"/>
        <v>47</v>
      </c>
      <c r="L169" s="111">
        <f t="shared" si="132"/>
        <v>5224</v>
      </c>
      <c r="M169" s="111">
        <f t="shared" si="132"/>
        <v>6</v>
      </c>
      <c r="N169" s="111">
        <f t="shared" si="132"/>
        <v>6</v>
      </c>
      <c r="O169" s="111">
        <f t="shared" si="132"/>
        <v>7</v>
      </c>
      <c r="P169" s="111">
        <f t="shared" si="132"/>
        <v>12</v>
      </c>
      <c r="Q169" s="111">
        <f t="shared" si="132"/>
        <v>0</v>
      </c>
      <c r="R169" s="170">
        <f t="shared" si="132"/>
        <v>9</v>
      </c>
      <c r="S169" s="170">
        <f t="shared" si="132"/>
        <v>9</v>
      </c>
      <c r="T169" s="170">
        <f t="shared" si="132"/>
        <v>9</v>
      </c>
      <c r="U169" s="170">
        <f t="shared" si="132"/>
        <v>29</v>
      </c>
      <c r="V169" s="170">
        <f t="shared" si="132"/>
        <v>0</v>
      </c>
      <c r="W169" s="170">
        <f t="shared" si="132"/>
        <v>9</v>
      </c>
      <c r="X169" s="170">
        <f t="shared" si="132"/>
        <v>9</v>
      </c>
      <c r="Y169" s="170">
        <f t="shared" si="132"/>
        <v>15</v>
      </c>
      <c r="Z169" s="170">
        <f t="shared" si="132"/>
        <v>14</v>
      </c>
      <c r="AA169" s="170">
        <f t="shared" si="132"/>
        <v>0</v>
      </c>
    </row>
    <row r="170" spans="1:27" ht="12.75" customHeight="1">
      <c r="A170" s="11" t="s">
        <v>22</v>
      </c>
      <c r="B170" s="11"/>
    </row>
    <row r="171" spans="1:27" ht="12.75" customHeight="1">
      <c r="A171" s="11" t="s">
        <v>11</v>
      </c>
      <c r="C171" s="25" t="s">
        <v>12</v>
      </c>
      <c r="D171" s="65" t="s">
        <v>13</v>
      </c>
      <c r="E171" s="66" t="s">
        <v>14</v>
      </c>
      <c r="F171" s="16" t="s">
        <v>15</v>
      </c>
    </row>
    <row r="172" spans="1:27" ht="12.75" customHeight="1">
      <c r="A172" s="31">
        <v>1</v>
      </c>
      <c r="B172" s="32" t="s">
        <v>2</v>
      </c>
      <c r="C172" s="67">
        <v>0.5</v>
      </c>
      <c r="D172" s="68">
        <v>3</v>
      </c>
      <c r="E172" s="68">
        <v>1</v>
      </c>
      <c r="F172" s="69">
        <f>Max!$B$2*C172</f>
        <v>100</v>
      </c>
      <c r="G172" s="57">
        <f>D172*E172</f>
        <v>3</v>
      </c>
      <c r="H172" s="56">
        <f>G172*F172</f>
        <v>300</v>
      </c>
      <c r="M172" s="175">
        <f>IF(ISNUMBER(SEARCH("squat",$B172)),IF($C172&gt;=0.5,IF($C172&lt;0.6,$D172*$E172," ")," ")," ")</f>
        <v>3</v>
      </c>
      <c r="N172" s="175" t="str">
        <f>IF(ISNUMBER(SEARCH("squat",$B172)),IF($C172&gt;=0.6,IF($C172&lt;0.7,$D172*$E172," ")," ")," ")</f>
        <v xml:space="preserve"> </v>
      </c>
      <c r="O172" s="175" t="str">
        <f>IF(ISNUMBER(SEARCH("squat",$B172)),IF($C172&gt;=0.7,IF($C172&lt;0.8,$D172*$E172," ")," ")," ")</f>
        <v xml:space="preserve"> </v>
      </c>
      <c r="P172" s="175" t="str">
        <f>IF(ISNUMBER(SEARCH("squat",$B172)),IF($C172&gt;=0.8,IF($C172&lt;0.9,$D172*$E172," ")," ")," ")</f>
        <v xml:space="preserve"> </v>
      </c>
      <c r="Q172" s="175" t="str">
        <f>IF(ISNUMBER(SEARCH("squat",$B172)),IF($C172&gt;=0.9,$D172*$E172," ")," ")</f>
        <v xml:space="preserve"> </v>
      </c>
    </row>
    <row r="173" spans="1:27" ht="12.75" customHeight="1">
      <c r="A173" s="31"/>
      <c r="B173" s="173" t="s">
        <v>2</v>
      </c>
      <c r="C173" s="67">
        <v>0.6</v>
      </c>
      <c r="D173" s="68">
        <v>3</v>
      </c>
      <c r="E173" s="68">
        <v>1</v>
      </c>
      <c r="F173" s="69">
        <f>Max!$B$2*C173</f>
        <v>120</v>
      </c>
      <c r="G173" s="57">
        <f>D173*E173</f>
        <v>3</v>
      </c>
      <c r="H173" s="56">
        <f>G173*F173</f>
        <v>360</v>
      </c>
      <c r="M173" s="175" t="str">
        <f t="shared" ref="M173:M175" si="133">IF(ISNUMBER(SEARCH("squat",$B173)),IF($C173&gt;=0.5,IF($C173&lt;0.6,$D173*$E173," ")," ")," ")</f>
        <v xml:space="preserve"> </v>
      </c>
      <c r="N173" s="175">
        <f t="shared" ref="N173:N175" si="134">IF(ISNUMBER(SEARCH("squat",$B173)),IF($C173&gt;=0.6,IF($C173&lt;0.7,$D173*$E173," ")," ")," ")</f>
        <v>3</v>
      </c>
      <c r="O173" s="175" t="str">
        <f t="shared" ref="O173:O175" si="135">IF(ISNUMBER(SEARCH("squat",$B173)),IF($C173&gt;=0.7,IF($C173&lt;0.8,$D173*$E173," ")," ")," ")</f>
        <v xml:space="preserve"> </v>
      </c>
      <c r="P173" s="175" t="str">
        <f t="shared" ref="P173:P175" si="136">IF(ISNUMBER(SEARCH("squat",$B173)),IF($C173&gt;=0.8,IF($C173&lt;0.9,$D173*$E173," ")," ")," ")</f>
        <v xml:space="preserve"> </v>
      </c>
      <c r="Q173" s="175" t="str">
        <f t="shared" ref="Q173:Q175" si="137">IF(ISNUMBER(SEARCH("squat",$B173)),IF($C173&gt;=0.9,$D173*$E173," ")," ")</f>
        <v xml:space="preserve"> </v>
      </c>
    </row>
    <row r="174" spans="1:27" ht="12.75" customHeight="1">
      <c r="A174" s="31"/>
      <c r="B174" s="173" t="s">
        <v>2</v>
      </c>
      <c r="C174" s="67">
        <v>0.7</v>
      </c>
      <c r="D174" s="68">
        <v>3</v>
      </c>
      <c r="E174" s="68">
        <v>1</v>
      </c>
      <c r="F174" s="69">
        <f>Max!$B$2*C174</f>
        <v>140</v>
      </c>
      <c r="G174" s="57">
        <f>D174*E174</f>
        <v>3</v>
      </c>
      <c r="H174" s="56">
        <f>G174*F174</f>
        <v>420</v>
      </c>
      <c r="M174" s="175" t="str">
        <f t="shared" si="133"/>
        <v xml:space="preserve"> </v>
      </c>
      <c r="N174" s="175" t="str">
        <f t="shared" si="134"/>
        <v xml:space="preserve"> </v>
      </c>
      <c r="O174" s="175">
        <f t="shared" si="135"/>
        <v>3</v>
      </c>
      <c r="P174" s="175" t="str">
        <f t="shared" si="136"/>
        <v xml:space="preserve"> </v>
      </c>
      <c r="Q174" s="175" t="str">
        <f t="shared" si="137"/>
        <v xml:space="preserve"> </v>
      </c>
    </row>
    <row r="175" spans="1:27" ht="12.75" customHeight="1">
      <c r="A175" s="31"/>
      <c r="B175" s="173" t="s">
        <v>2</v>
      </c>
      <c r="C175" s="67">
        <v>0.8</v>
      </c>
      <c r="D175" s="68">
        <v>2</v>
      </c>
      <c r="E175" s="68">
        <v>4</v>
      </c>
      <c r="F175" s="69">
        <f>Max!$B$2*C175</f>
        <v>160</v>
      </c>
      <c r="G175" s="57">
        <f>D175*E175</f>
        <v>8</v>
      </c>
      <c r="H175" s="56">
        <f>G175*F175</f>
        <v>1280</v>
      </c>
      <c r="M175" s="175" t="str">
        <f t="shared" si="133"/>
        <v xml:space="preserve"> </v>
      </c>
      <c r="N175" s="175" t="str">
        <f t="shared" si="134"/>
        <v xml:space="preserve"> </v>
      </c>
      <c r="O175" s="175" t="str">
        <f t="shared" si="135"/>
        <v xml:space="preserve"> </v>
      </c>
      <c r="P175" s="175">
        <f t="shared" si="136"/>
        <v>8</v>
      </c>
      <c r="Q175" s="175" t="str">
        <f t="shared" si="137"/>
        <v xml:space="preserve"> </v>
      </c>
    </row>
    <row r="176" spans="1:27" ht="12.75" customHeight="1">
      <c r="A176" s="26">
        <v>2</v>
      </c>
      <c r="B176" s="27" t="s">
        <v>16</v>
      </c>
      <c r="C176" s="70">
        <v>0.5</v>
      </c>
      <c r="D176" s="71">
        <v>3</v>
      </c>
      <c r="E176" s="71">
        <v>1</v>
      </c>
      <c r="F176" s="72">
        <f>Max!$B$3*C176</f>
        <v>42.5</v>
      </c>
      <c r="I176" s="57">
        <f>D176*E176</f>
        <v>3</v>
      </c>
      <c r="J176" s="56">
        <f>I176*F176</f>
        <v>127.5</v>
      </c>
      <c r="R176" s="176">
        <f t="shared" ref="R176:R180" si="138">IF(ISNUMBER(SEARCH("bench",$B176)),IF($C176&gt;=0.5,IF($C176&lt;0.6,$D176*$E176," ")," ")," ")</f>
        <v>3</v>
      </c>
      <c r="S176" s="176" t="str">
        <f t="shared" ref="S176:S180" si="139">IF(ISNUMBER(SEARCH("bench",$B176)),IF($C176&gt;=0.6,IF($C176&lt;0.7,$D176*$E176," ")," ")," ")</f>
        <v xml:space="preserve"> </v>
      </c>
      <c r="T176" s="176" t="str">
        <f t="shared" ref="T176:T180" si="140">IF(ISNUMBER(SEARCH("bench",$B176)),IF($C176&gt;=0.7,IF($C176&lt;0.8,$D176*$E176," ")," ")," ")</f>
        <v xml:space="preserve"> </v>
      </c>
      <c r="U176" s="176" t="str">
        <f t="shared" ref="U176:U180" si="141">IF(ISNUMBER(SEARCH("bench",$B176)),IF($C176&gt;=0.8,IF($C176&lt;0.9,$D176*$E176," ")," ")," ")</f>
        <v xml:space="preserve"> </v>
      </c>
      <c r="V176" s="176" t="str">
        <f t="shared" ref="V176:V180" si="142">IF(ISNUMBER(SEARCH("bench",$B176)),IF($C176&gt;=0.9,$D176*$E176," ")," ")</f>
        <v xml:space="preserve"> </v>
      </c>
    </row>
    <row r="177" spans="1:27" ht="12.75" customHeight="1">
      <c r="A177" s="26"/>
      <c r="B177" s="174" t="s">
        <v>16</v>
      </c>
      <c r="C177" s="70">
        <v>0.6</v>
      </c>
      <c r="D177" s="71">
        <v>3</v>
      </c>
      <c r="E177" s="71">
        <v>1</v>
      </c>
      <c r="F177" s="72">
        <f>Max!$B$3*C177</f>
        <v>51</v>
      </c>
      <c r="I177" s="57">
        <f>D177*E177</f>
        <v>3</v>
      </c>
      <c r="J177" s="56">
        <f>I177*F177</f>
        <v>153</v>
      </c>
      <c r="R177" s="176" t="str">
        <f t="shared" si="138"/>
        <v xml:space="preserve"> </v>
      </c>
      <c r="S177" s="176">
        <f t="shared" si="139"/>
        <v>3</v>
      </c>
      <c r="T177" s="176" t="str">
        <f t="shared" si="140"/>
        <v xml:space="preserve"> </v>
      </c>
      <c r="U177" s="176" t="str">
        <f t="shared" si="141"/>
        <v xml:space="preserve"> </v>
      </c>
      <c r="V177" s="176" t="str">
        <f t="shared" si="142"/>
        <v xml:space="preserve"> </v>
      </c>
    </row>
    <row r="178" spans="1:27" ht="12.75" customHeight="1">
      <c r="A178" s="26"/>
      <c r="B178" s="174" t="s">
        <v>16</v>
      </c>
      <c r="C178" s="70">
        <v>0.7</v>
      </c>
      <c r="D178" s="71">
        <v>3</v>
      </c>
      <c r="E178" s="71">
        <v>1</v>
      </c>
      <c r="F178" s="72">
        <f>Max!$B$3*C178</f>
        <v>59.499999999999993</v>
      </c>
      <c r="I178" s="57">
        <f>D178*E178</f>
        <v>3</v>
      </c>
      <c r="J178" s="56">
        <f>I178*F178</f>
        <v>178.49999999999997</v>
      </c>
      <c r="R178" s="176" t="str">
        <f t="shared" si="138"/>
        <v xml:space="preserve"> </v>
      </c>
      <c r="S178" s="176" t="str">
        <f t="shared" si="139"/>
        <v xml:space="preserve"> </v>
      </c>
      <c r="T178" s="176">
        <f t="shared" si="140"/>
        <v>3</v>
      </c>
      <c r="U178" s="176" t="str">
        <f t="shared" si="141"/>
        <v xml:space="preserve"> </v>
      </c>
      <c r="V178" s="176" t="str">
        <f t="shared" si="142"/>
        <v xml:space="preserve"> </v>
      </c>
    </row>
    <row r="179" spans="1:27" ht="12.75" customHeight="1">
      <c r="A179" s="26"/>
      <c r="B179" s="174" t="s">
        <v>16</v>
      </c>
      <c r="C179" s="70">
        <v>0.8</v>
      </c>
      <c r="D179" s="71">
        <v>2</v>
      </c>
      <c r="E179" s="71">
        <v>2</v>
      </c>
      <c r="F179" s="72">
        <f>Max!$B$3*C179</f>
        <v>68</v>
      </c>
      <c r="I179" s="57">
        <f>D179*E179</f>
        <v>4</v>
      </c>
      <c r="J179" s="56">
        <f>I179*F179</f>
        <v>272</v>
      </c>
      <c r="R179" s="176" t="str">
        <f t="shared" si="138"/>
        <v xml:space="preserve"> </v>
      </c>
      <c r="S179" s="176" t="str">
        <f t="shared" si="139"/>
        <v xml:space="preserve"> </v>
      </c>
      <c r="T179" s="176" t="str">
        <f t="shared" si="140"/>
        <v xml:space="preserve"> </v>
      </c>
      <c r="U179" s="176">
        <f t="shared" si="141"/>
        <v>4</v>
      </c>
      <c r="V179" s="176" t="str">
        <f t="shared" si="142"/>
        <v xml:space="preserve"> </v>
      </c>
    </row>
    <row r="180" spans="1:27" ht="12.75" customHeight="1">
      <c r="A180" s="26"/>
      <c r="B180" s="174" t="s">
        <v>16</v>
      </c>
      <c r="C180" s="70">
        <v>0.85</v>
      </c>
      <c r="D180" s="71">
        <v>1</v>
      </c>
      <c r="E180" s="71">
        <v>3</v>
      </c>
      <c r="F180" s="72">
        <f>Max!$B$3*C180</f>
        <v>72.25</v>
      </c>
      <c r="I180" s="57">
        <f>D180*E180</f>
        <v>3</v>
      </c>
      <c r="J180" s="56">
        <f>I180*F180</f>
        <v>216.75</v>
      </c>
      <c r="R180" s="176" t="str">
        <f t="shared" si="138"/>
        <v xml:space="preserve"> </v>
      </c>
      <c r="S180" s="176" t="str">
        <f t="shared" si="139"/>
        <v xml:space="preserve"> </v>
      </c>
      <c r="T180" s="176" t="str">
        <f t="shared" si="140"/>
        <v xml:space="preserve"> </v>
      </c>
      <c r="U180" s="176">
        <f t="shared" si="141"/>
        <v>3</v>
      </c>
      <c r="V180" s="176" t="str">
        <f t="shared" si="142"/>
        <v xml:space="preserve"> </v>
      </c>
    </row>
    <row r="181" spans="1:27" ht="12.75" customHeight="1">
      <c r="A181" s="36">
        <v>3</v>
      </c>
      <c r="B181" s="48" t="s">
        <v>87</v>
      </c>
      <c r="C181" s="49"/>
      <c r="D181" s="53">
        <v>6</v>
      </c>
      <c r="E181" s="53">
        <v>4</v>
      </c>
      <c r="F181" s="50"/>
    </row>
    <row r="182" spans="1:27" ht="12.75" customHeight="1">
      <c r="A182" s="40">
        <v>4</v>
      </c>
      <c r="B182" s="54" t="s">
        <v>80</v>
      </c>
      <c r="C182" s="42"/>
      <c r="D182" s="55">
        <v>4</v>
      </c>
      <c r="E182" s="55">
        <v>4</v>
      </c>
      <c r="F182" s="43"/>
    </row>
    <row r="184" spans="1:27" ht="12.75" customHeight="1">
      <c r="A184" s="11" t="s">
        <v>17</v>
      </c>
      <c r="C184" s="25" t="s">
        <v>12</v>
      </c>
      <c r="D184" s="65" t="s">
        <v>13</v>
      </c>
      <c r="E184" s="66" t="s">
        <v>14</v>
      </c>
      <c r="F184" s="16" t="s">
        <v>15</v>
      </c>
    </row>
    <row r="185" spans="1:27" ht="12.75" customHeight="1">
      <c r="A185" s="26">
        <v>1</v>
      </c>
      <c r="B185" s="27" t="s">
        <v>16</v>
      </c>
      <c r="C185" s="70">
        <v>0.5</v>
      </c>
      <c r="D185" s="71">
        <v>3</v>
      </c>
      <c r="E185" s="71">
        <v>1</v>
      </c>
      <c r="F185" s="72">
        <f>Max!$B$3*C185</f>
        <v>42.5</v>
      </c>
      <c r="I185" s="57">
        <f>D185*E185</f>
        <v>3</v>
      </c>
      <c r="J185" s="56">
        <f>I185*F185</f>
        <v>127.5</v>
      </c>
      <c r="R185" s="176">
        <f t="shared" ref="R185:R188" si="143">IF(ISNUMBER(SEARCH("bench",$B185)),IF($C185&gt;=0.5,IF($C185&lt;0.6,$D185*$E185," ")," ")," ")</f>
        <v>3</v>
      </c>
      <c r="S185" s="176" t="str">
        <f t="shared" ref="S185:S188" si="144">IF(ISNUMBER(SEARCH("bench",$B185)),IF($C185&gt;=0.6,IF($C185&lt;0.7,$D185*$E185," ")," ")," ")</f>
        <v xml:space="preserve"> </v>
      </c>
      <c r="T185" s="176" t="str">
        <f t="shared" ref="T185:T188" si="145">IF(ISNUMBER(SEARCH("bench",$B185)),IF($C185&gt;=0.7,IF($C185&lt;0.8,$D185*$E185," ")," ")," ")</f>
        <v xml:space="preserve"> </v>
      </c>
      <c r="U185" s="176" t="str">
        <f t="shared" ref="U185:U188" si="146">IF(ISNUMBER(SEARCH("bench",$B185)),IF($C185&gt;=0.8,IF($C185&lt;0.9,$D185*$E185," ")," ")," ")</f>
        <v xml:space="preserve"> </v>
      </c>
      <c r="V185" s="176" t="str">
        <f t="shared" ref="V185:V188" si="147">IF(ISNUMBER(SEARCH("bench",$B185)),IF($C185&gt;=0.9,$D185*$E185," ")," ")</f>
        <v xml:space="preserve"> </v>
      </c>
    </row>
    <row r="186" spans="1:27" ht="12.75" customHeight="1">
      <c r="A186" s="26"/>
      <c r="B186" s="174" t="s">
        <v>16</v>
      </c>
      <c r="C186" s="70">
        <v>0.6</v>
      </c>
      <c r="D186" s="71">
        <v>3</v>
      </c>
      <c r="E186" s="71">
        <v>1</v>
      </c>
      <c r="F186" s="72">
        <f>Max!$B$3*C186</f>
        <v>51</v>
      </c>
      <c r="I186" s="57">
        <f>D186*E186</f>
        <v>3</v>
      </c>
      <c r="J186" s="56">
        <f>I186*F186</f>
        <v>153</v>
      </c>
      <c r="R186" s="176" t="str">
        <f t="shared" si="143"/>
        <v xml:space="preserve"> </v>
      </c>
      <c r="S186" s="176">
        <f t="shared" si="144"/>
        <v>3</v>
      </c>
      <c r="T186" s="176" t="str">
        <f t="shared" si="145"/>
        <v xml:space="preserve"> </v>
      </c>
      <c r="U186" s="176" t="str">
        <f t="shared" si="146"/>
        <v xml:space="preserve"> </v>
      </c>
      <c r="V186" s="176" t="str">
        <f t="shared" si="147"/>
        <v xml:space="preserve"> </v>
      </c>
    </row>
    <row r="187" spans="1:27" ht="12.75" customHeight="1">
      <c r="A187" s="26"/>
      <c r="B187" s="174" t="s">
        <v>16</v>
      </c>
      <c r="C187" s="70">
        <v>0.7</v>
      </c>
      <c r="D187" s="71">
        <v>3</v>
      </c>
      <c r="E187" s="71">
        <v>1</v>
      </c>
      <c r="F187" s="72">
        <f>Max!$B$3*C187</f>
        <v>59.499999999999993</v>
      </c>
      <c r="I187" s="57">
        <f>D187*E187</f>
        <v>3</v>
      </c>
      <c r="J187" s="56">
        <f>I187*F187</f>
        <v>178.49999999999997</v>
      </c>
      <c r="R187" s="176" t="str">
        <f t="shared" si="143"/>
        <v xml:space="preserve"> </v>
      </c>
      <c r="S187" s="176" t="str">
        <f t="shared" si="144"/>
        <v xml:space="preserve"> </v>
      </c>
      <c r="T187" s="176">
        <f t="shared" si="145"/>
        <v>3</v>
      </c>
      <c r="U187" s="176" t="str">
        <f t="shared" si="146"/>
        <v xml:space="preserve"> </v>
      </c>
      <c r="V187" s="176" t="str">
        <f t="shared" si="147"/>
        <v xml:space="preserve"> </v>
      </c>
    </row>
    <row r="188" spans="1:27" ht="12.75" customHeight="1">
      <c r="A188" s="26"/>
      <c r="B188" s="174" t="s">
        <v>16</v>
      </c>
      <c r="C188" s="70">
        <v>0.8</v>
      </c>
      <c r="D188" s="71">
        <v>2</v>
      </c>
      <c r="E188" s="71">
        <v>2</v>
      </c>
      <c r="F188" s="72">
        <f>Max!$B$3*C188</f>
        <v>68</v>
      </c>
      <c r="I188" s="57">
        <f>D188*E188</f>
        <v>4</v>
      </c>
      <c r="J188" s="56">
        <f>I188*F188</f>
        <v>272</v>
      </c>
      <c r="R188" s="176" t="str">
        <f t="shared" si="143"/>
        <v xml:space="preserve"> </v>
      </c>
      <c r="S188" s="176" t="str">
        <f t="shared" si="144"/>
        <v xml:space="preserve"> </v>
      </c>
      <c r="T188" s="176" t="str">
        <f t="shared" si="145"/>
        <v xml:space="preserve"> </v>
      </c>
      <c r="U188" s="176">
        <f t="shared" si="146"/>
        <v>4</v>
      </c>
      <c r="V188" s="176" t="str">
        <f t="shared" si="147"/>
        <v xml:space="preserve"> </v>
      </c>
    </row>
    <row r="189" spans="1:27" ht="12.75" customHeight="1">
      <c r="A189" s="44">
        <v>2</v>
      </c>
      <c r="B189" s="45" t="s">
        <v>4</v>
      </c>
      <c r="C189" s="75">
        <v>0.5</v>
      </c>
      <c r="D189" s="76">
        <v>2</v>
      </c>
      <c r="E189" s="76">
        <v>1</v>
      </c>
      <c r="F189" s="77">
        <f>Max!$B$4*C189</f>
        <v>80</v>
      </c>
      <c r="K189" s="57">
        <f>D189*E189</f>
        <v>2</v>
      </c>
      <c r="L189" s="57">
        <f>K189*F189</f>
        <v>160</v>
      </c>
      <c r="W189" s="177">
        <f>IF(ISNUMBER(SEARCH("deadlift",$B189)),IF($C189&gt;=0.5,IF($C189&lt;0.6,$D189*$E189," ")," ")," ")</f>
        <v>2</v>
      </c>
      <c r="X189" s="177" t="str">
        <f>IF(ISNUMBER(SEARCH("deadlift",$B189)),IF($C189&gt;=0.6,IF($C189&lt;0.7,$D189*$E189," ")," ")," ")</f>
        <v xml:space="preserve"> </v>
      </c>
      <c r="Y189" s="177" t="str">
        <f>IF(ISNUMBER(SEARCH("deadlift",$B189)),IF($C189&gt;=0.7,IF($C189&lt;0.8,$D189*$E189," ")," ")," ")</f>
        <v xml:space="preserve"> </v>
      </c>
      <c r="Z189" s="177" t="str">
        <f>IF(ISNUMBER(SEARCH("deadlift",$B189)),IF($C189&gt;=0.8,IF($C189&lt;0.9,$D189*$E189," ")," ")," ")</f>
        <v xml:space="preserve"> </v>
      </c>
      <c r="AA189" s="177" t="str">
        <f>IF(ISNUMBER(SEARCH("deadlift",$B189)),IF($C189&gt;=0.9,$D189*$E189," ")," ")</f>
        <v xml:space="preserve"> </v>
      </c>
    </row>
    <row r="190" spans="1:27" ht="12.75" customHeight="1">
      <c r="A190" s="44"/>
      <c r="B190" s="179" t="s">
        <v>4</v>
      </c>
      <c r="C190" s="75">
        <v>0.6</v>
      </c>
      <c r="D190" s="76">
        <v>2</v>
      </c>
      <c r="E190" s="76">
        <v>1</v>
      </c>
      <c r="F190" s="77">
        <f>Max!$B$4*C190</f>
        <v>96</v>
      </c>
      <c r="K190" s="57">
        <f>D190*E190</f>
        <v>2</v>
      </c>
      <c r="L190" s="57">
        <f>K190*F190</f>
        <v>192</v>
      </c>
      <c r="W190" s="177" t="str">
        <f t="shared" ref="W190:W191" si="148">IF(ISNUMBER(SEARCH("deadlift",$B190)),IF($C190&gt;=0.5,IF($C190&lt;0.6,$D190*$E190," ")," ")," ")</f>
        <v xml:space="preserve"> </v>
      </c>
      <c r="X190" s="177">
        <f t="shared" ref="X190:X191" si="149">IF(ISNUMBER(SEARCH("deadlift",$B190)),IF($C190&gt;=0.6,IF($C190&lt;0.7,$D190*$E190," ")," ")," ")</f>
        <v>2</v>
      </c>
      <c r="Y190" s="177" t="str">
        <f t="shared" ref="Y190:Y191" si="150">IF(ISNUMBER(SEARCH("deadlift",$B190)),IF($C190&gt;=0.7,IF($C190&lt;0.8,$D190*$E190," ")," ")," ")</f>
        <v xml:space="preserve"> </v>
      </c>
      <c r="Z190" s="177" t="str">
        <f t="shared" ref="Z190:Z191" si="151">IF(ISNUMBER(SEARCH("deadlift",$B190)),IF($C190&gt;=0.8,IF($C190&lt;0.9,$D190*$E190," ")," ")," ")</f>
        <v xml:space="preserve"> </v>
      </c>
      <c r="AA190" s="177" t="str">
        <f t="shared" ref="AA190:AA191" si="152">IF(ISNUMBER(SEARCH("deadlift",$B190)),IF($C190&gt;=0.9,$D190*$E190," ")," ")</f>
        <v xml:space="preserve"> </v>
      </c>
    </row>
    <row r="191" spans="1:27" ht="12.75" customHeight="1">
      <c r="A191" s="44"/>
      <c r="B191" s="179" t="s">
        <v>4</v>
      </c>
      <c r="C191" s="75">
        <v>0.7</v>
      </c>
      <c r="D191" s="76">
        <v>2</v>
      </c>
      <c r="E191" s="76">
        <v>3</v>
      </c>
      <c r="F191" s="77">
        <f>Max!$B$4*C191</f>
        <v>112</v>
      </c>
      <c r="K191" s="57">
        <f>D191*E191</f>
        <v>6</v>
      </c>
      <c r="L191" s="57">
        <f>K191*F191</f>
        <v>672</v>
      </c>
      <c r="W191" s="177" t="str">
        <f t="shared" si="148"/>
        <v xml:space="preserve"> </v>
      </c>
      <c r="X191" s="177" t="str">
        <f t="shared" si="149"/>
        <v xml:space="preserve"> </v>
      </c>
      <c r="Y191" s="177">
        <f t="shared" si="150"/>
        <v>6</v>
      </c>
      <c r="Z191" s="177" t="str">
        <f t="shared" si="151"/>
        <v xml:space="preserve"> </v>
      </c>
      <c r="AA191" s="177" t="str">
        <f t="shared" si="152"/>
        <v xml:space="preserve"> </v>
      </c>
    </row>
    <row r="192" spans="1:27" ht="12.75" customHeight="1">
      <c r="A192" s="36">
        <v>3</v>
      </c>
      <c r="B192" s="48" t="s">
        <v>89</v>
      </c>
      <c r="C192" s="49"/>
      <c r="D192" s="53">
        <v>6</v>
      </c>
      <c r="E192" s="53">
        <v>3</v>
      </c>
      <c r="F192" s="50"/>
    </row>
    <row r="193" spans="1:27" ht="12.75" customHeight="1">
      <c r="A193" s="51">
        <v>4</v>
      </c>
      <c r="B193" s="54" t="s">
        <v>23</v>
      </c>
      <c r="C193" s="79"/>
      <c r="D193" s="81">
        <v>8</v>
      </c>
      <c r="E193" s="81">
        <v>3</v>
      </c>
      <c r="F193" s="82"/>
    </row>
    <row r="195" spans="1:27" ht="12.75" customHeight="1">
      <c r="A195" s="11" t="s">
        <v>18</v>
      </c>
      <c r="C195" s="25" t="s">
        <v>12</v>
      </c>
      <c r="D195" s="65" t="s">
        <v>13</v>
      </c>
      <c r="E195" s="66" t="s">
        <v>14</v>
      </c>
      <c r="F195" s="16" t="s">
        <v>15</v>
      </c>
    </row>
    <row r="196" spans="1:27" ht="12.75" customHeight="1">
      <c r="A196" s="31">
        <v>1</v>
      </c>
      <c r="B196" s="32" t="s">
        <v>2</v>
      </c>
      <c r="C196" s="67">
        <v>0.5</v>
      </c>
      <c r="D196" s="68">
        <v>3</v>
      </c>
      <c r="E196" s="68">
        <v>1</v>
      </c>
      <c r="F196" s="69">
        <f>Max!$B$2*C196</f>
        <v>100</v>
      </c>
      <c r="G196" s="57">
        <f>D196*E196</f>
        <v>3</v>
      </c>
      <c r="H196" s="56">
        <f>G196*F196</f>
        <v>300</v>
      </c>
      <c r="M196" s="175">
        <f>IF(ISNUMBER(SEARCH("squat",$B196)),IF($C196&gt;=0.5,IF($C196&lt;0.6,$D196*$E196," ")," ")," ")</f>
        <v>3</v>
      </c>
      <c r="N196" s="175" t="str">
        <f>IF(ISNUMBER(SEARCH("squat",$B196)),IF($C196&gt;=0.6,IF($C196&lt;0.7,$D196*$E196," ")," ")," ")</f>
        <v xml:space="preserve"> </v>
      </c>
      <c r="O196" s="175" t="str">
        <f>IF(ISNUMBER(SEARCH("squat",$B196)),IF($C196&gt;=0.7,IF($C196&lt;0.8,$D196*$E196," ")," ")," ")</f>
        <v xml:space="preserve"> </v>
      </c>
      <c r="P196" s="175" t="str">
        <f>IF(ISNUMBER(SEARCH("squat",$B196)),IF($C196&gt;=0.8,IF($C196&lt;0.9,$D196*$E196," ")," ")," ")</f>
        <v xml:space="preserve"> </v>
      </c>
      <c r="Q196" s="175" t="str">
        <f>IF(ISNUMBER(SEARCH("squat",$B196)),IF($C196&gt;=0.9,$D196*$E196," ")," ")</f>
        <v xml:space="preserve"> </v>
      </c>
    </row>
    <row r="197" spans="1:27" ht="12.75" customHeight="1">
      <c r="A197" s="31"/>
      <c r="B197" s="173" t="s">
        <v>2</v>
      </c>
      <c r="C197" s="67">
        <v>0.6</v>
      </c>
      <c r="D197" s="68">
        <v>3</v>
      </c>
      <c r="E197" s="68">
        <v>1</v>
      </c>
      <c r="F197" s="69">
        <f>Max!$B$2*C197</f>
        <v>120</v>
      </c>
      <c r="G197" s="57">
        <f>D197*E197</f>
        <v>3</v>
      </c>
      <c r="H197" s="56">
        <f>G197*F197</f>
        <v>360</v>
      </c>
      <c r="M197" s="175" t="str">
        <f t="shared" ref="M197:M199" si="153">IF(ISNUMBER(SEARCH("squat",$B197)),IF($C197&gt;=0.5,IF($C197&lt;0.6,$D197*$E197," ")," ")," ")</f>
        <v xml:space="preserve"> </v>
      </c>
      <c r="N197" s="175">
        <f t="shared" ref="N197:N199" si="154">IF(ISNUMBER(SEARCH("squat",$B197)),IF($C197&gt;=0.6,IF($C197&lt;0.7,$D197*$E197," ")," ")," ")</f>
        <v>3</v>
      </c>
      <c r="O197" s="175" t="str">
        <f t="shared" ref="O197:O199" si="155">IF(ISNUMBER(SEARCH("squat",$B197)),IF($C197&gt;=0.7,IF($C197&lt;0.8,$D197*$E197," ")," ")," ")</f>
        <v xml:space="preserve"> </v>
      </c>
      <c r="P197" s="175" t="str">
        <f t="shared" ref="P197:P199" si="156">IF(ISNUMBER(SEARCH("squat",$B197)),IF($C197&gt;=0.8,IF($C197&lt;0.9,$D197*$E197," ")," ")," ")</f>
        <v xml:space="preserve"> </v>
      </c>
      <c r="Q197" s="175" t="str">
        <f t="shared" ref="Q197:Q199" si="157">IF(ISNUMBER(SEARCH("squat",$B197)),IF($C197&gt;=0.9,$D197*$E197," ")," ")</f>
        <v xml:space="preserve"> </v>
      </c>
    </row>
    <row r="198" spans="1:27" ht="12.75" customHeight="1">
      <c r="A198" s="31"/>
      <c r="B198" s="173" t="s">
        <v>2</v>
      </c>
      <c r="C198" s="67">
        <v>0.7</v>
      </c>
      <c r="D198" s="68">
        <v>2</v>
      </c>
      <c r="E198" s="68">
        <v>2</v>
      </c>
      <c r="F198" s="69">
        <f>Max!$B$2*C198</f>
        <v>140</v>
      </c>
      <c r="G198" s="57">
        <f>D198*E198</f>
        <v>4</v>
      </c>
      <c r="H198" s="56">
        <f>G198*F198</f>
        <v>560</v>
      </c>
      <c r="M198" s="175" t="str">
        <f t="shared" si="153"/>
        <v xml:space="preserve"> </v>
      </c>
      <c r="N198" s="175" t="str">
        <f t="shared" si="154"/>
        <v xml:space="preserve"> </v>
      </c>
      <c r="O198" s="175">
        <f t="shared" si="155"/>
        <v>4</v>
      </c>
      <c r="P198" s="175" t="str">
        <f t="shared" si="156"/>
        <v xml:space="preserve"> </v>
      </c>
      <c r="Q198" s="175" t="str">
        <f t="shared" si="157"/>
        <v xml:space="preserve"> </v>
      </c>
    </row>
    <row r="199" spans="1:27" ht="12.75" customHeight="1">
      <c r="A199" s="31"/>
      <c r="B199" s="173" t="s">
        <v>2</v>
      </c>
      <c r="C199" s="67">
        <v>0.75</v>
      </c>
      <c r="D199" s="68">
        <v>1</v>
      </c>
      <c r="E199" s="68">
        <v>3</v>
      </c>
      <c r="F199" s="69">
        <f>Max!$B$2*C199</f>
        <v>150</v>
      </c>
      <c r="G199" s="57">
        <f>D199*E199</f>
        <v>3</v>
      </c>
      <c r="H199" s="56">
        <f>G199*F199</f>
        <v>450</v>
      </c>
      <c r="M199" s="175" t="str">
        <f t="shared" si="153"/>
        <v xml:space="preserve"> </v>
      </c>
      <c r="N199" s="175" t="str">
        <f t="shared" si="154"/>
        <v xml:space="preserve"> </v>
      </c>
      <c r="O199" s="175">
        <f t="shared" si="155"/>
        <v>3</v>
      </c>
      <c r="P199" s="175" t="str">
        <f t="shared" si="156"/>
        <v xml:space="preserve"> </v>
      </c>
      <c r="Q199" s="175" t="str">
        <f t="shared" si="157"/>
        <v xml:space="preserve"> </v>
      </c>
    </row>
    <row r="200" spans="1:27" ht="12.75" customHeight="1">
      <c r="A200" s="26">
        <v>2</v>
      </c>
      <c r="B200" s="27" t="s">
        <v>16</v>
      </c>
      <c r="C200" s="70">
        <v>0.5</v>
      </c>
      <c r="D200" s="71">
        <v>3</v>
      </c>
      <c r="E200" s="71">
        <v>1</v>
      </c>
      <c r="F200" s="72">
        <f>Max!$B$3*C200</f>
        <v>42.5</v>
      </c>
      <c r="I200" s="57">
        <f>D200*E200</f>
        <v>3</v>
      </c>
      <c r="J200" s="56">
        <f>I200*F200</f>
        <v>127.5</v>
      </c>
      <c r="R200" s="176">
        <f t="shared" ref="R200:R203" si="158">IF(ISNUMBER(SEARCH("bench",$B200)),IF($C200&gt;=0.5,IF($C200&lt;0.6,$D200*$E200," ")," ")," ")</f>
        <v>3</v>
      </c>
      <c r="S200" s="176" t="str">
        <f t="shared" ref="S200:S203" si="159">IF(ISNUMBER(SEARCH("bench",$B200)),IF($C200&gt;=0.6,IF($C200&lt;0.7,$D200*$E200," ")," ")," ")</f>
        <v xml:space="preserve"> </v>
      </c>
      <c r="T200" s="176" t="str">
        <f t="shared" ref="T200:T203" si="160">IF(ISNUMBER(SEARCH("bench",$B200)),IF($C200&gt;=0.7,IF($C200&lt;0.8,$D200*$E200," ")," ")," ")</f>
        <v xml:space="preserve"> </v>
      </c>
      <c r="U200" s="176" t="str">
        <f t="shared" ref="U200:U203" si="161">IF(ISNUMBER(SEARCH("bench",$B200)),IF($C200&gt;=0.8,IF($C200&lt;0.9,$D200*$E200," ")," ")," ")</f>
        <v xml:space="preserve"> </v>
      </c>
      <c r="V200" s="176" t="str">
        <f t="shared" ref="V200:V203" si="162">IF(ISNUMBER(SEARCH("bench",$B200)),IF($C200&gt;=0.9,$D200*$E200," ")," ")</f>
        <v xml:space="preserve"> </v>
      </c>
    </row>
    <row r="201" spans="1:27" ht="12.75" customHeight="1">
      <c r="A201" s="26"/>
      <c r="B201" s="174" t="s">
        <v>16</v>
      </c>
      <c r="C201" s="70">
        <v>0.6</v>
      </c>
      <c r="D201" s="71">
        <v>3</v>
      </c>
      <c r="E201" s="71">
        <v>1</v>
      </c>
      <c r="F201" s="72">
        <f>Max!$B$3*C201</f>
        <v>51</v>
      </c>
      <c r="I201" s="57">
        <f>D201*E201</f>
        <v>3</v>
      </c>
      <c r="J201" s="56">
        <f>I201*F201</f>
        <v>153</v>
      </c>
      <c r="R201" s="176" t="str">
        <f t="shared" si="158"/>
        <v xml:space="preserve"> </v>
      </c>
      <c r="S201" s="176">
        <f t="shared" si="159"/>
        <v>3</v>
      </c>
      <c r="T201" s="176" t="str">
        <f t="shared" si="160"/>
        <v xml:space="preserve"> </v>
      </c>
      <c r="U201" s="176" t="str">
        <f t="shared" si="161"/>
        <v xml:space="preserve"> </v>
      </c>
      <c r="V201" s="176" t="str">
        <f t="shared" si="162"/>
        <v xml:space="preserve"> </v>
      </c>
    </row>
    <row r="202" spans="1:27" ht="12.75" customHeight="1">
      <c r="A202" s="26"/>
      <c r="B202" s="174" t="s">
        <v>16</v>
      </c>
      <c r="C202" s="70">
        <v>0.7</v>
      </c>
      <c r="D202" s="71">
        <v>3</v>
      </c>
      <c r="E202" s="71">
        <v>1</v>
      </c>
      <c r="F202" s="72">
        <f>Max!$B$3*C202</f>
        <v>59.499999999999993</v>
      </c>
      <c r="I202" s="57">
        <f>D202*E202</f>
        <v>3</v>
      </c>
      <c r="J202" s="56">
        <f>I202*F202</f>
        <v>178.49999999999997</v>
      </c>
      <c r="R202" s="176" t="str">
        <f t="shared" si="158"/>
        <v xml:space="preserve"> </v>
      </c>
      <c r="S202" s="176" t="str">
        <f t="shared" si="159"/>
        <v xml:space="preserve"> </v>
      </c>
      <c r="T202" s="176">
        <f t="shared" si="160"/>
        <v>3</v>
      </c>
      <c r="U202" s="176" t="str">
        <f t="shared" si="161"/>
        <v xml:space="preserve"> </v>
      </c>
      <c r="V202" s="176" t="str">
        <f t="shared" si="162"/>
        <v xml:space="preserve"> </v>
      </c>
    </row>
    <row r="203" spans="1:27" ht="12.75" customHeight="1">
      <c r="A203" s="26"/>
      <c r="B203" s="174" t="s">
        <v>16</v>
      </c>
      <c r="C203" s="70">
        <v>0.75</v>
      </c>
      <c r="D203" s="71">
        <v>2</v>
      </c>
      <c r="E203" s="71">
        <v>3</v>
      </c>
      <c r="F203" s="72">
        <f>Max!$B$3*C203</f>
        <v>63.75</v>
      </c>
      <c r="I203" s="57">
        <f>D203*E203</f>
        <v>6</v>
      </c>
      <c r="J203" s="56">
        <f>I203*F203</f>
        <v>382.5</v>
      </c>
      <c r="R203" s="176" t="str">
        <f t="shared" si="158"/>
        <v xml:space="preserve"> </v>
      </c>
      <c r="S203" s="176" t="str">
        <f t="shared" si="159"/>
        <v xml:space="preserve"> </v>
      </c>
      <c r="T203" s="176">
        <f t="shared" si="160"/>
        <v>6</v>
      </c>
      <c r="U203" s="176" t="str">
        <f t="shared" si="161"/>
        <v xml:space="preserve"> </v>
      </c>
      <c r="V203" s="176" t="str">
        <f t="shared" si="162"/>
        <v xml:space="preserve"> </v>
      </c>
    </row>
    <row r="204" spans="1:27" ht="12.75" customHeight="1">
      <c r="A204" s="51">
        <v>3</v>
      </c>
      <c r="B204" s="54" t="s">
        <v>69</v>
      </c>
      <c r="C204" s="79"/>
      <c r="D204" s="81">
        <v>6</v>
      </c>
      <c r="E204" s="81">
        <v>3</v>
      </c>
      <c r="F204" s="82"/>
    </row>
    <row r="205" spans="1:27" ht="12.75" customHeight="1">
      <c r="C205" s="25"/>
      <c r="D205" s="65"/>
      <c r="E205" s="66"/>
      <c r="F205" s="16"/>
    </row>
    <row r="206" spans="1:27" ht="12.75" customHeight="1">
      <c r="A206" s="11" t="s">
        <v>32</v>
      </c>
      <c r="C206" s="25"/>
      <c r="D206" s="65"/>
      <c r="E206" s="66"/>
      <c r="F206" s="16"/>
    </row>
    <row r="207" spans="1:27" ht="12.75" customHeight="1">
      <c r="B207" s="12" t="s">
        <v>38</v>
      </c>
    </row>
    <row r="208" spans="1:27" s="96" customFormat="1" ht="12.75" customHeight="1">
      <c r="B208" s="97"/>
      <c r="C208" s="98"/>
      <c r="D208" s="110"/>
      <c r="E208" s="111"/>
      <c r="F208" s="99"/>
      <c r="G208" s="111">
        <f t="shared" ref="G208:AA208" si="163">SUM(G172:G207)</f>
        <v>30</v>
      </c>
      <c r="H208" s="110">
        <f t="shared" si="163"/>
        <v>4030</v>
      </c>
      <c r="I208" s="111">
        <f t="shared" si="163"/>
        <v>44</v>
      </c>
      <c r="J208" s="110">
        <f t="shared" si="163"/>
        <v>2520.25</v>
      </c>
      <c r="K208" s="111">
        <f t="shared" si="163"/>
        <v>10</v>
      </c>
      <c r="L208" s="111">
        <f t="shared" si="163"/>
        <v>1024</v>
      </c>
      <c r="M208" s="170">
        <f t="shared" si="163"/>
        <v>6</v>
      </c>
      <c r="N208" s="170">
        <f t="shared" si="163"/>
        <v>6</v>
      </c>
      <c r="O208" s="170">
        <f t="shared" si="163"/>
        <v>10</v>
      </c>
      <c r="P208" s="170">
        <f t="shared" si="163"/>
        <v>8</v>
      </c>
      <c r="Q208" s="170">
        <f t="shared" si="163"/>
        <v>0</v>
      </c>
      <c r="R208" s="170">
        <f t="shared" si="163"/>
        <v>9</v>
      </c>
      <c r="S208" s="170">
        <f t="shared" si="163"/>
        <v>9</v>
      </c>
      <c r="T208" s="170">
        <f t="shared" si="163"/>
        <v>15</v>
      </c>
      <c r="U208" s="170">
        <f t="shared" si="163"/>
        <v>11</v>
      </c>
      <c r="V208" s="170">
        <f t="shared" si="163"/>
        <v>0</v>
      </c>
      <c r="W208" s="170">
        <f t="shared" si="163"/>
        <v>2</v>
      </c>
      <c r="X208" s="170">
        <f t="shared" si="163"/>
        <v>2</v>
      </c>
      <c r="Y208" s="170">
        <f t="shared" si="163"/>
        <v>6</v>
      </c>
      <c r="Z208" s="170">
        <f t="shared" si="163"/>
        <v>0</v>
      </c>
      <c r="AA208" s="170">
        <f t="shared" si="163"/>
        <v>0</v>
      </c>
    </row>
    <row r="209" spans="1:27" ht="12.75" customHeight="1">
      <c r="A209" s="11" t="s">
        <v>35</v>
      </c>
      <c r="B209" s="11"/>
    </row>
    <row r="210" spans="1:27" ht="12.75" customHeight="1">
      <c r="A210" s="11" t="s">
        <v>11</v>
      </c>
      <c r="C210" s="25" t="s">
        <v>12</v>
      </c>
      <c r="D210" s="65" t="s">
        <v>13</v>
      </c>
      <c r="E210" s="66" t="s">
        <v>14</v>
      </c>
      <c r="F210" s="16" t="s">
        <v>15</v>
      </c>
    </row>
    <row r="211" spans="1:27" ht="12.75" customHeight="1">
      <c r="A211" s="26">
        <v>1</v>
      </c>
      <c r="B211" s="27" t="s">
        <v>16</v>
      </c>
      <c r="C211" s="70">
        <v>0.5</v>
      </c>
      <c r="D211" s="71">
        <v>3</v>
      </c>
      <c r="E211" s="71">
        <v>1</v>
      </c>
      <c r="F211" s="72">
        <f>Max!$B$3*C211</f>
        <v>42.5</v>
      </c>
      <c r="I211" s="57">
        <f>D211*E211</f>
        <v>3</v>
      </c>
      <c r="J211" s="56">
        <f>I211*F211</f>
        <v>127.5</v>
      </c>
      <c r="R211" s="176">
        <f t="shared" ref="R211:R214" si="164">IF(ISNUMBER(SEARCH("bench",$B211)),IF($C211&gt;=0.5,IF($C211&lt;0.6,$D211*$E211," ")," ")," ")</f>
        <v>3</v>
      </c>
      <c r="S211" s="176" t="str">
        <f t="shared" ref="S211:S214" si="165">IF(ISNUMBER(SEARCH("bench",$B211)),IF($C211&gt;=0.6,IF($C211&lt;0.7,$D211*$E211," ")," ")," ")</f>
        <v xml:space="preserve"> </v>
      </c>
      <c r="T211" s="176" t="str">
        <f t="shared" ref="T211:T214" si="166">IF(ISNUMBER(SEARCH("bench",$B211)),IF($C211&gt;=0.7,IF($C211&lt;0.8,$D211*$E211," ")," ")," ")</f>
        <v xml:space="preserve"> </v>
      </c>
      <c r="U211" s="176" t="str">
        <f t="shared" ref="U211:U214" si="167">IF(ISNUMBER(SEARCH("bench",$B211)),IF($C211&gt;=0.8,IF($C211&lt;0.9,$D211*$E211," ")," ")," ")</f>
        <v xml:space="preserve"> </v>
      </c>
      <c r="V211" s="176" t="str">
        <f t="shared" ref="V211:V214" si="168">IF(ISNUMBER(SEARCH("bench",$B211)),IF($C211&gt;=0.9,$D211*$E211," ")," ")</f>
        <v xml:space="preserve"> </v>
      </c>
    </row>
    <row r="212" spans="1:27" ht="12.75" customHeight="1">
      <c r="A212" s="26"/>
      <c r="B212" s="174" t="s">
        <v>16</v>
      </c>
      <c r="C212" s="70">
        <v>0.6</v>
      </c>
      <c r="D212" s="71">
        <v>3</v>
      </c>
      <c r="E212" s="71">
        <v>1</v>
      </c>
      <c r="F212" s="72">
        <f>Max!$B$3*C212</f>
        <v>51</v>
      </c>
      <c r="I212" s="57">
        <f>D212*E212</f>
        <v>3</v>
      </c>
      <c r="J212" s="56">
        <f>I212*F212</f>
        <v>153</v>
      </c>
      <c r="R212" s="176" t="str">
        <f t="shared" si="164"/>
        <v xml:space="preserve"> </v>
      </c>
      <c r="S212" s="176">
        <f t="shared" si="165"/>
        <v>3</v>
      </c>
      <c r="T212" s="176" t="str">
        <f t="shared" si="166"/>
        <v xml:space="preserve"> </v>
      </c>
      <c r="U212" s="176" t="str">
        <f t="shared" si="167"/>
        <v xml:space="preserve"> </v>
      </c>
      <c r="V212" s="176" t="str">
        <f t="shared" si="168"/>
        <v xml:space="preserve"> </v>
      </c>
    </row>
    <row r="213" spans="1:27" ht="12.75" customHeight="1">
      <c r="A213" s="26"/>
      <c r="B213" s="174" t="s">
        <v>16</v>
      </c>
      <c r="C213" s="70">
        <v>0.7</v>
      </c>
      <c r="D213" s="71">
        <v>2</v>
      </c>
      <c r="E213" s="71">
        <v>2</v>
      </c>
      <c r="F213" s="72">
        <f>Max!$B$3*C213</f>
        <v>59.499999999999993</v>
      </c>
      <c r="I213" s="57">
        <f>D213*E213</f>
        <v>4</v>
      </c>
      <c r="J213" s="56">
        <f>I213*F213</f>
        <v>237.99999999999997</v>
      </c>
      <c r="R213" s="176" t="str">
        <f t="shared" si="164"/>
        <v xml:space="preserve"> </v>
      </c>
      <c r="S213" s="176" t="str">
        <f t="shared" si="165"/>
        <v xml:space="preserve"> </v>
      </c>
      <c r="T213" s="176">
        <f t="shared" si="166"/>
        <v>4</v>
      </c>
      <c r="U213" s="176" t="str">
        <f t="shared" si="167"/>
        <v xml:space="preserve"> </v>
      </c>
      <c r="V213" s="176" t="str">
        <f t="shared" si="168"/>
        <v xml:space="preserve"> </v>
      </c>
    </row>
    <row r="214" spans="1:27" ht="12.75" customHeight="1">
      <c r="A214" s="26"/>
      <c r="B214" s="174" t="s">
        <v>16</v>
      </c>
      <c r="C214" s="70">
        <v>0.75</v>
      </c>
      <c r="D214" s="71">
        <v>1</v>
      </c>
      <c r="E214" s="71">
        <v>3</v>
      </c>
      <c r="F214" s="72">
        <f>Max!$B$3*C214</f>
        <v>63.75</v>
      </c>
      <c r="I214" s="57">
        <f>D214*E214</f>
        <v>3</v>
      </c>
      <c r="J214" s="56">
        <f>I214*F214</f>
        <v>191.25</v>
      </c>
      <c r="R214" s="176" t="str">
        <f t="shared" si="164"/>
        <v xml:space="preserve"> </v>
      </c>
      <c r="S214" s="176" t="str">
        <f t="shared" si="165"/>
        <v xml:space="preserve"> </v>
      </c>
      <c r="T214" s="176">
        <f t="shared" si="166"/>
        <v>3</v>
      </c>
      <c r="U214" s="176" t="str">
        <f t="shared" si="167"/>
        <v xml:space="preserve"> </v>
      </c>
      <c r="V214" s="176" t="str">
        <f t="shared" si="168"/>
        <v xml:space="preserve"> </v>
      </c>
    </row>
    <row r="215" spans="1:27" ht="12.75" customHeight="1">
      <c r="A215" s="44">
        <v>2</v>
      </c>
      <c r="B215" s="45" t="s">
        <v>4</v>
      </c>
      <c r="C215" s="75">
        <v>0.5</v>
      </c>
      <c r="D215" s="76">
        <v>3</v>
      </c>
      <c r="E215" s="76">
        <v>1</v>
      </c>
      <c r="F215" s="77">
        <f>Max!$B$4*C215</f>
        <v>80</v>
      </c>
      <c r="K215" s="57">
        <f>D215*E215</f>
        <v>3</v>
      </c>
      <c r="L215" s="57">
        <f>K215*F215</f>
        <v>240</v>
      </c>
      <c r="W215" s="177">
        <f>IF(ISNUMBER(SEARCH("deadlift",$B215)),IF($C215&gt;=0.5,IF($C215&lt;0.6,$D215*$E215," ")," ")," ")</f>
        <v>3</v>
      </c>
      <c r="X215" s="177" t="str">
        <f>IF(ISNUMBER(SEARCH("deadlift",$B215)),IF($C215&gt;=0.6,IF($C215&lt;0.7,$D215*$E215," ")," ")," ")</f>
        <v xml:space="preserve"> </v>
      </c>
      <c r="Y215" s="177" t="str">
        <f>IF(ISNUMBER(SEARCH("deadlift",$B215)),IF($C215&gt;=0.7,IF($C215&lt;0.8,$D215*$E215," ")," ")," ")</f>
        <v xml:space="preserve"> </v>
      </c>
      <c r="Z215" s="177" t="str">
        <f>IF(ISNUMBER(SEARCH("deadlift",$B215)),IF($C215&gt;=0.8,IF($C215&lt;0.9,$D215*$E215," ")," ")," ")</f>
        <v xml:space="preserve"> </v>
      </c>
      <c r="AA215" s="177" t="str">
        <f>IF(ISNUMBER(SEARCH("deadlift",$B215)),IF($C215&gt;=0.9,$D215*$E215," ")," ")</f>
        <v xml:space="preserve"> </v>
      </c>
    </row>
    <row r="216" spans="1:27" ht="12.75" customHeight="1">
      <c r="A216" s="44"/>
      <c r="B216" s="179" t="s">
        <v>4</v>
      </c>
      <c r="C216" s="75">
        <v>0.6</v>
      </c>
      <c r="D216" s="76">
        <v>3</v>
      </c>
      <c r="E216" s="76">
        <v>1</v>
      </c>
      <c r="F216" s="77">
        <f>Max!$B$4*C216</f>
        <v>96</v>
      </c>
      <c r="K216" s="57">
        <f>D216*E216</f>
        <v>3</v>
      </c>
      <c r="L216" s="57">
        <f>K216*F216</f>
        <v>288</v>
      </c>
      <c r="W216" s="177" t="str">
        <f t="shared" ref="W216:W217" si="169">IF(ISNUMBER(SEARCH("deadlift",$B216)),IF($C216&gt;=0.5,IF($C216&lt;0.6,$D216*$E216," ")," ")," ")</f>
        <v xml:space="preserve"> </v>
      </c>
      <c r="X216" s="177">
        <f t="shared" ref="X216:X217" si="170">IF(ISNUMBER(SEARCH("deadlift",$B216)),IF($C216&gt;=0.6,IF($C216&lt;0.7,$D216*$E216," ")," ")," ")</f>
        <v>3</v>
      </c>
      <c r="Y216" s="177" t="str">
        <f t="shared" ref="Y216:Y217" si="171">IF(ISNUMBER(SEARCH("deadlift",$B216)),IF($C216&gt;=0.7,IF($C216&lt;0.8,$D216*$E216," ")," ")," ")</f>
        <v xml:space="preserve"> </v>
      </c>
      <c r="Z216" s="177" t="str">
        <f t="shared" ref="Z216:Z217" si="172">IF(ISNUMBER(SEARCH("deadlift",$B216)),IF($C216&gt;=0.8,IF($C216&lt;0.9,$D216*$E216," ")," ")," ")</f>
        <v xml:space="preserve"> </v>
      </c>
      <c r="AA216" s="177" t="str">
        <f t="shared" ref="AA216:AA217" si="173">IF(ISNUMBER(SEARCH("deadlift",$B216)),IF($C216&gt;=0.9,$D216*$E216," ")," ")</f>
        <v xml:space="preserve"> </v>
      </c>
    </row>
    <row r="217" spans="1:27" ht="12.75" customHeight="1">
      <c r="A217" s="44"/>
      <c r="B217" s="179" t="s">
        <v>4</v>
      </c>
      <c r="C217" s="75">
        <v>0.7</v>
      </c>
      <c r="D217" s="76">
        <v>2</v>
      </c>
      <c r="E217" s="76">
        <v>3</v>
      </c>
      <c r="F217" s="77">
        <f>Max!$B$4*C217</f>
        <v>112</v>
      </c>
      <c r="K217" s="57">
        <f>D217*E217</f>
        <v>6</v>
      </c>
      <c r="L217" s="57">
        <f>K217*F217</f>
        <v>672</v>
      </c>
      <c r="W217" s="177" t="str">
        <f t="shared" si="169"/>
        <v xml:space="preserve"> </v>
      </c>
      <c r="X217" s="177" t="str">
        <f t="shared" si="170"/>
        <v xml:space="preserve"> </v>
      </c>
      <c r="Y217" s="177">
        <f t="shared" si="171"/>
        <v>6</v>
      </c>
      <c r="Z217" s="177" t="str">
        <f t="shared" si="172"/>
        <v xml:space="preserve"> </v>
      </c>
      <c r="AA217" s="177" t="str">
        <f t="shared" si="173"/>
        <v xml:space="preserve"> </v>
      </c>
    </row>
    <row r="218" spans="1:27" ht="12.75" customHeight="1">
      <c r="A218" s="36">
        <v>3</v>
      </c>
      <c r="B218" s="48" t="s">
        <v>23</v>
      </c>
      <c r="C218" s="49"/>
      <c r="D218" s="53">
        <v>8</v>
      </c>
      <c r="E218" s="53">
        <v>3</v>
      </c>
      <c r="F218" s="50"/>
    </row>
    <row r="220" spans="1:27" ht="12.75" customHeight="1">
      <c r="A220" s="11" t="s">
        <v>17</v>
      </c>
      <c r="C220" s="25" t="s">
        <v>12</v>
      </c>
      <c r="D220" s="65" t="s">
        <v>13</v>
      </c>
      <c r="E220" s="66" t="s">
        <v>14</v>
      </c>
      <c r="F220" s="16" t="s">
        <v>15</v>
      </c>
    </row>
    <row r="221" spans="1:27" ht="12.75" customHeight="1">
      <c r="A221" s="31">
        <v>1</v>
      </c>
      <c r="B221" s="32" t="s">
        <v>2</v>
      </c>
      <c r="C221" s="67">
        <v>0.5</v>
      </c>
      <c r="D221" s="68">
        <v>3</v>
      </c>
      <c r="E221" s="68">
        <v>1</v>
      </c>
      <c r="F221" s="69">
        <f>Max!$B$2*C221</f>
        <v>100</v>
      </c>
      <c r="G221" s="57">
        <f>D221*E221</f>
        <v>3</v>
      </c>
      <c r="H221" s="56">
        <f>G221*F221</f>
        <v>300</v>
      </c>
      <c r="M221" s="175">
        <f>IF(ISNUMBER(SEARCH("squat",$B221)),IF($C221&gt;=0.5,IF($C221&lt;0.6,$D221*$E221," ")," ")," ")</f>
        <v>3</v>
      </c>
      <c r="N221" s="175" t="str">
        <f>IF(ISNUMBER(SEARCH("squat",$B221)),IF($C221&gt;=0.6,IF($C221&lt;0.7,$D221*$E221," ")," ")," ")</f>
        <v xml:space="preserve"> </v>
      </c>
      <c r="O221" s="175" t="str">
        <f>IF(ISNUMBER(SEARCH("squat",$B221)),IF($C221&gt;=0.7,IF($C221&lt;0.8,$D221*$E221," ")," ")," ")</f>
        <v xml:space="preserve"> </v>
      </c>
      <c r="P221" s="175" t="str">
        <f>IF(ISNUMBER(SEARCH("squat",$B221)),IF($C221&gt;=0.8,IF($C221&lt;0.9,$D221*$E221," ")," ")," ")</f>
        <v xml:space="preserve"> </v>
      </c>
      <c r="Q221" s="175" t="str">
        <f>IF(ISNUMBER(SEARCH("squat",$B221)),IF($C221&gt;=0.9,$D221*$E221," ")," ")</f>
        <v xml:space="preserve"> </v>
      </c>
    </row>
    <row r="222" spans="1:27" ht="12.75" customHeight="1">
      <c r="A222" s="31"/>
      <c r="B222" s="173" t="s">
        <v>2</v>
      </c>
      <c r="C222" s="67">
        <v>0.6</v>
      </c>
      <c r="D222" s="68">
        <v>2</v>
      </c>
      <c r="E222" s="68">
        <v>1</v>
      </c>
      <c r="F222" s="69">
        <f>Max!$B$2*C222</f>
        <v>120</v>
      </c>
      <c r="G222" s="57">
        <f>D222*E222</f>
        <v>2</v>
      </c>
      <c r="H222" s="56">
        <f>G222*F222</f>
        <v>240</v>
      </c>
      <c r="M222" s="175" t="str">
        <f t="shared" ref="M222:M223" si="174">IF(ISNUMBER(SEARCH("squat",$B222)),IF($C222&gt;=0.5,IF($C222&lt;0.6,$D222*$E222," ")," ")," ")</f>
        <v xml:space="preserve"> </v>
      </c>
      <c r="N222" s="175">
        <f t="shared" ref="N222:N223" si="175">IF(ISNUMBER(SEARCH("squat",$B222)),IF($C222&gt;=0.6,IF($C222&lt;0.7,$D222*$E222," ")," ")," ")</f>
        <v>2</v>
      </c>
      <c r="O222" s="175" t="str">
        <f t="shared" ref="O222:O223" si="176">IF(ISNUMBER(SEARCH("squat",$B222)),IF($C222&gt;=0.7,IF($C222&lt;0.8,$D222*$E222," ")," ")," ")</f>
        <v xml:space="preserve"> </v>
      </c>
      <c r="P222" s="175" t="str">
        <f t="shared" ref="P222:P223" si="177">IF(ISNUMBER(SEARCH("squat",$B222)),IF($C222&gt;=0.8,IF($C222&lt;0.9,$D222*$E222," ")," ")," ")</f>
        <v xml:space="preserve"> </v>
      </c>
      <c r="Q222" s="175" t="str">
        <f t="shared" ref="Q222:Q223" si="178">IF(ISNUMBER(SEARCH("squat",$B222)),IF($C222&gt;=0.9,$D222*$E222," ")," ")</f>
        <v xml:space="preserve"> </v>
      </c>
    </row>
    <row r="223" spans="1:27" ht="12.75" customHeight="1">
      <c r="A223" s="31"/>
      <c r="B223" s="173" t="s">
        <v>2</v>
      </c>
      <c r="C223" s="67">
        <v>0.7</v>
      </c>
      <c r="D223" s="68">
        <v>1</v>
      </c>
      <c r="E223" s="68">
        <v>3</v>
      </c>
      <c r="F223" s="69">
        <f>Max!$B$2*C223</f>
        <v>140</v>
      </c>
      <c r="G223" s="57">
        <f>D223*E223</f>
        <v>3</v>
      </c>
      <c r="H223" s="56">
        <f>G223*F223</f>
        <v>420</v>
      </c>
      <c r="M223" s="175" t="str">
        <f t="shared" si="174"/>
        <v xml:space="preserve"> </v>
      </c>
      <c r="N223" s="175" t="str">
        <f t="shared" si="175"/>
        <v xml:space="preserve"> </v>
      </c>
      <c r="O223" s="175">
        <f t="shared" si="176"/>
        <v>3</v>
      </c>
      <c r="P223" s="175" t="str">
        <f t="shared" si="177"/>
        <v xml:space="preserve"> </v>
      </c>
      <c r="Q223" s="175" t="str">
        <f t="shared" si="178"/>
        <v xml:space="preserve"> </v>
      </c>
    </row>
    <row r="224" spans="1:27" ht="12.75" customHeight="1">
      <c r="A224" s="26">
        <v>2</v>
      </c>
      <c r="B224" s="27" t="s">
        <v>16</v>
      </c>
      <c r="C224" s="70">
        <v>0.5</v>
      </c>
      <c r="D224" s="71">
        <v>3</v>
      </c>
      <c r="E224" s="71">
        <v>1</v>
      </c>
      <c r="F224" s="72">
        <f>Max!$B$3*C224</f>
        <v>42.5</v>
      </c>
      <c r="I224" s="57">
        <f>D224*E224</f>
        <v>3</v>
      </c>
      <c r="J224" s="56">
        <f>I224*F224</f>
        <v>127.5</v>
      </c>
      <c r="R224" s="176">
        <f t="shared" ref="R224:R226" si="179">IF(ISNUMBER(SEARCH("bench",$B224)),IF($C224&gt;=0.5,IF($C224&lt;0.6,$D224*$E224," ")," ")," ")</f>
        <v>3</v>
      </c>
      <c r="S224" s="176" t="str">
        <f t="shared" ref="S224:S226" si="180">IF(ISNUMBER(SEARCH("bench",$B224)),IF($C224&gt;=0.6,IF($C224&lt;0.7,$D224*$E224," ")," ")," ")</f>
        <v xml:space="preserve"> </v>
      </c>
      <c r="T224" s="176" t="str">
        <f t="shared" ref="T224:T226" si="181">IF(ISNUMBER(SEARCH("bench",$B224)),IF($C224&gt;=0.7,IF($C224&lt;0.8,$D224*$E224," ")," ")," ")</f>
        <v xml:space="preserve"> </v>
      </c>
      <c r="U224" s="176" t="str">
        <f t="shared" ref="U224:U226" si="182">IF(ISNUMBER(SEARCH("bench",$B224)),IF($C224&gt;=0.8,IF($C224&lt;0.9,$D224*$E224," ")," ")," ")</f>
        <v xml:space="preserve"> </v>
      </c>
      <c r="V224" s="176" t="str">
        <f t="shared" ref="V224:V226" si="183">IF(ISNUMBER(SEARCH("bench",$B224)),IF($C224&gt;=0.9,$D224*$E224," ")," ")</f>
        <v xml:space="preserve"> </v>
      </c>
    </row>
    <row r="225" spans="1:27" ht="12.75" customHeight="1">
      <c r="A225" s="26"/>
      <c r="B225" s="174" t="s">
        <v>16</v>
      </c>
      <c r="C225" s="70">
        <v>0.6</v>
      </c>
      <c r="D225" s="71">
        <v>3</v>
      </c>
      <c r="E225" s="71">
        <v>1</v>
      </c>
      <c r="F225" s="72">
        <f>Max!$B$3*C225</f>
        <v>51</v>
      </c>
      <c r="I225" s="57">
        <f>D225*E225</f>
        <v>3</v>
      </c>
      <c r="J225" s="56">
        <f>I225*F225</f>
        <v>153</v>
      </c>
      <c r="R225" s="176" t="str">
        <f t="shared" si="179"/>
        <v xml:space="preserve"> </v>
      </c>
      <c r="S225" s="176">
        <f t="shared" si="180"/>
        <v>3</v>
      </c>
      <c r="T225" s="176" t="str">
        <f t="shared" si="181"/>
        <v xml:space="preserve"> </v>
      </c>
      <c r="U225" s="176" t="str">
        <f t="shared" si="182"/>
        <v xml:space="preserve"> </v>
      </c>
      <c r="V225" s="176" t="str">
        <f t="shared" si="183"/>
        <v xml:space="preserve"> </v>
      </c>
    </row>
    <row r="226" spans="1:27" ht="12.75" customHeight="1">
      <c r="A226" s="26"/>
      <c r="B226" s="174" t="s">
        <v>16</v>
      </c>
      <c r="C226" s="70">
        <v>0.7</v>
      </c>
      <c r="D226" s="71">
        <v>2</v>
      </c>
      <c r="E226" s="71">
        <v>3</v>
      </c>
      <c r="F226" s="72">
        <f>Max!$B$3*C226</f>
        <v>59.499999999999993</v>
      </c>
      <c r="I226" s="57">
        <f>D226*E226</f>
        <v>6</v>
      </c>
      <c r="J226" s="56">
        <f>I226*F226</f>
        <v>356.99999999999994</v>
      </c>
      <c r="R226" s="176" t="str">
        <f t="shared" si="179"/>
        <v xml:space="preserve"> </v>
      </c>
      <c r="S226" s="176" t="str">
        <f t="shared" si="180"/>
        <v xml:space="preserve"> </v>
      </c>
      <c r="T226" s="176">
        <f t="shared" si="181"/>
        <v>6</v>
      </c>
      <c r="U226" s="176" t="str">
        <f t="shared" si="182"/>
        <v xml:space="preserve"> </v>
      </c>
      <c r="V226" s="176" t="str">
        <f t="shared" si="183"/>
        <v xml:space="preserve"> </v>
      </c>
    </row>
    <row r="228" spans="1:27" ht="12.75" customHeight="1">
      <c r="A228" s="11" t="s">
        <v>30</v>
      </c>
      <c r="C228" s="25"/>
      <c r="D228" s="65"/>
      <c r="E228" s="66"/>
      <c r="F228" s="16"/>
    </row>
    <row r="229" spans="1:27" ht="12.75" customHeight="1">
      <c r="B229" s="12" t="s">
        <v>31</v>
      </c>
    </row>
    <row r="230" spans="1:27" s="96" customFormat="1" ht="12.75" customHeight="1">
      <c r="B230" s="97"/>
      <c r="C230" s="98"/>
      <c r="D230" s="110"/>
      <c r="E230" s="111"/>
      <c r="F230" s="99"/>
      <c r="G230" s="111">
        <f>SUM(G211:G229)</f>
        <v>8</v>
      </c>
      <c r="H230" s="111">
        <f t="shared" ref="H230:AA230" si="184">SUM(H211:H229)</f>
        <v>960</v>
      </c>
      <c r="I230" s="111">
        <f t="shared" si="184"/>
        <v>25</v>
      </c>
      <c r="J230" s="111">
        <f t="shared" si="184"/>
        <v>1347.25</v>
      </c>
      <c r="K230" s="111">
        <f t="shared" si="184"/>
        <v>12</v>
      </c>
      <c r="L230" s="111">
        <f t="shared" si="184"/>
        <v>1200</v>
      </c>
      <c r="M230" s="111">
        <f t="shared" si="184"/>
        <v>3</v>
      </c>
      <c r="N230" s="111">
        <f t="shared" si="184"/>
        <v>2</v>
      </c>
      <c r="O230" s="111">
        <f t="shared" si="184"/>
        <v>3</v>
      </c>
      <c r="P230" s="111">
        <f t="shared" si="184"/>
        <v>0</v>
      </c>
      <c r="Q230" s="111">
        <f t="shared" si="184"/>
        <v>0</v>
      </c>
      <c r="R230" s="111">
        <f t="shared" si="184"/>
        <v>6</v>
      </c>
      <c r="S230" s="111">
        <f t="shared" si="184"/>
        <v>6</v>
      </c>
      <c r="T230" s="111">
        <f t="shared" si="184"/>
        <v>13</v>
      </c>
      <c r="U230" s="111">
        <f t="shared" si="184"/>
        <v>0</v>
      </c>
      <c r="V230" s="111">
        <f t="shared" si="184"/>
        <v>0</v>
      </c>
      <c r="W230" s="111">
        <f t="shared" si="184"/>
        <v>3</v>
      </c>
      <c r="X230" s="111">
        <f t="shared" si="184"/>
        <v>3</v>
      </c>
      <c r="Y230" s="111">
        <f t="shared" si="184"/>
        <v>6</v>
      </c>
      <c r="Z230" s="111">
        <f t="shared" si="184"/>
        <v>0</v>
      </c>
      <c r="AA230" s="111">
        <f t="shared" si="184"/>
        <v>0</v>
      </c>
    </row>
    <row r="232" spans="1:27" ht="12.75" customHeight="1">
      <c r="G232" s="171">
        <f t="shared" ref="G232:AA232" si="185">SUM(G230,G208,G169,G117,G62)</f>
        <v>139</v>
      </c>
      <c r="H232" s="83">
        <f t="shared" si="185"/>
        <v>19030</v>
      </c>
      <c r="I232" s="171">
        <f t="shared" si="185"/>
        <v>257</v>
      </c>
      <c r="J232" s="83">
        <f t="shared" si="185"/>
        <v>15019.5</v>
      </c>
      <c r="K232" s="171">
        <f t="shared" si="185"/>
        <v>136</v>
      </c>
      <c r="L232" s="171">
        <f t="shared" si="185"/>
        <v>14936</v>
      </c>
      <c r="M232" s="171">
        <f t="shared" si="185"/>
        <v>29</v>
      </c>
      <c r="N232" s="171">
        <f t="shared" si="185"/>
        <v>27</v>
      </c>
      <c r="O232" s="171">
        <f t="shared" si="185"/>
        <v>38</v>
      </c>
      <c r="P232" s="171">
        <f t="shared" si="185"/>
        <v>41</v>
      </c>
      <c r="Q232" s="171">
        <f t="shared" si="185"/>
        <v>4</v>
      </c>
      <c r="R232" s="171">
        <f t="shared" si="185"/>
        <v>51</v>
      </c>
      <c r="S232" s="171">
        <f t="shared" si="185"/>
        <v>48</v>
      </c>
      <c r="T232" s="171">
        <f t="shared" si="185"/>
        <v>72</v>
      </c>
      <c r="U232" s="171">
        <f t="shared" si="185"/>
        <v>82</v>
      </c>
      <c r="V232" s="171">
        <f t="shared" si="185"/>
        <v>4</v>
      </c>
      <c r="W232" s="171">
        <f t="shared" si="185"/>
        <v>26</v>
      </c>
      <c r="X232" s="171">
        <f t="shared" si="185"/>
        <v>29</v>
      </c>
      <c r="Y232" s="171">
        <f t="shared" si="185"/>
        <v>48</v>
      </c>
      <c r="Z232" s="171">
        <f t="shared" si="185"/>
        <v>26</v>
      </c>
      <c r="AA232" s="171">
        <f t="shared" si="185"/>
        <v>7</v>
      </c>
    </row>
  </sheetData>
  <sheetProtection selectLockedCells="1" selectUnlockedCells="1"/>
  <phoneticPr fontId="10" type="noConversion"/>
  <pageMargins left="0.75" right="0.75" top="1" bottom="1" header="0.51180555555555551" footer="0.51180555555555551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Max</vt:lpstr>
      <vt:lpstr>Volume Calcs</vt:lpstr>
      <vt:lpstr>4 day Prep</vt:lpstr>
      <vt:lpstr>4 day Prep (2)</vt:lpstr>
      <vt:lpstr>4 day Prep (3)</vt:lpstr>
      <vt:lpstr>4 day Comp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</dc:creator>
  <cp:lastModifiedBy>Andreas</cp:lastModifiedBy>
  <dcterms:created xsi:type="dcterms:W3CDTF">2014-05-15T16:13:58Z</dcterms:created>
  <dcterms:modified xsi:type="dcterms:W3CDTF">2014-08-21T20:41:20Z</dcterms:modified>
</cp:coreProperties>
</file>