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8855" windowHeight="6600"/>
  </bookViews>
  <sheets>
    <sheet name="Standard RSR" sheetId="1" r:id="rId1"/>
    <sheet name="RSR Masters" sheetId="2" r:id="rId2"/>
  </sheets>
  <calcPr calcId="125725"/>
</workbook>
</file>

<file path=xl/calcChain.xml><?xml version="1.0" encoding="utf-8"?>
<calcChain xmlns="http://schemas.openxmlformats.org/spreadsheetml/2006/main">
  <c r="G27" i="2"/>
  <c r="G26"/>
  <c r="G25"/>
  <c r="F25"/>
  <c r="C25"/>
  <c r="B25"/>
  <c r="G24"/>
  <c r="F24"/>
  <c r="C24"/>
  <c r="B24"/>
  <c r="G23"/>
  <c r="F23"/>
  <c r="C23"/>
  <c r="B23"/>
  <c r="G20"/>
  <c r="F20"/>
  <c r="C20"/>
  <c r="B20"/>
  <c r="G19"/>
  <c r="F19"/>
  <c r="C19"/>
  <c r="B19"/>
  <c r="G18"/>
  <c r="F18"/>
  <c r="C18"/>
  <c r="B18"/>
  <c r="G15"/>
  <c r="F15"/>
  <c r="C15"/>
  <c r="B15"/>
  <c r="G14"/>
  <c r="F14"/>
  <c r="C14"/>
  <c r="B14"/>
  <c r="G13"/>
  <c r="F13"/>
  <c r="C13"/>
  <c r="B13"/>
  <c r="G10"/>
  <c r="F10"/>
  <c r="C10"/>
  <c r="B10"/>
  <c r="G9"/>
  <c r="F9"/>
  <c r="C9"/>
  <c r="B9"/>
  <c r="G8"/>
  <c r="F8"/>
  <c r="C8"/>
  <c r="B8"/>
  <c r="A3"/>
  <c r="F41" i="1"/>
  <c r="D41"/>
  <c r="B41"/>
  <c r="D40"/>
  <c r="B40"/>
  <c r="D39"/>
  <c r="B39"/>
  <c r="F38"/>
  <c r="D38"/>
  <c r="B38"/>
  <c r="F35"/>
  <c r="D35"/>
  <c r="B35"/>
  <c r="F34"/>
  <c r="D34"/>
  <c r="B34"/>
  <c r="F33"/>
  <c r="D33"/>
  <c r="B33"/>
  <c r="F32"/>
  <c r="D32"/>
  <c r="B32"/>
  <c r="F29"/>
  <c r="D29"/>
  <c r="B29"/>
  <c r="F28"/>
  <c r="D28"/>
  <c r="B28"/>
  <c r="F27"/>
  <c r="D27"/>
  <c r="B27"/>
  <c r="F26"/>
  <c r="D26"/>
  <c r="B26"/>
  <c r="F23"/>
  <c r="D23"/>
  <c r="B23"/>
  <c r="F22"/>
  <c r="D22"/>
  <c r="B22"/>
  <c r="F21"/>
  <c r="D21"/>
  <c r="B21"/>
  <c r="F20"/>
  <c r="D20"/>
  <c r="B20"/>
  <c r="F17"/>
  <c r="F16"/>
  <c r="D16"/>
  <c r="B16"/>
  <c r="F15"/>
  <c r="D15"/>
  <c r="B15"/>
  <c r="F14"/>
  <c r="D14"/>
  <c r="B14"/>
  <c r="F10"/>
  <c r="D10"/>
  <c r="B10"/>
  <c r="F9"/>
  <c r="D9"/>
  <c r="B9"/>
  <c r="F8"/>
  <c r="D8"/>
  <c r="B8"/>
  <c r="A3"/>
</calcChain>
</file>

<file path=xl/sharedStrings.xml><?xml version="1.0" encoding="utf-8"?>
<sst xmlns="http://schemas.openxmlformats.org/spreadsheetml/2006/main" count="94" uniqueCount="94">
  <si>
    <t>All Things Gym - Russian Squat Routine (+ Bench + Deadlift)</t>
  </si>
  <si>
    <t>To edit this sheet Go to 'File' and choose 'Make a Copy' or 'Download as'</t>
  </si>
  <si>
    <t>(Weight x Reps x Sets)</t>
  </si>
  <si>
    <t>Exercise</t>
  </si>
  <si>
    <t>Squat</t>
  </si>
  <si>
    <t>Bench</t>
  </si>
  <si>
    <t>Deadlift</t>
  </si>
  <si>
    <t>1RM</t>
  </si>
  <si>
    <t>Week 1</t>
  </si>
  <si>
    <t>Day 1</t>
  </si>
  <si>
    <t>Day 2</t>
  </si>
  <si>
    <t>Day 3</t>
  </si>
  <si>
    <t>Squat</t>
  </si>
  <si>
    <t>Bench</t>
  </si>
  <si>
    <t>Deadlift</t>
  </si>
  <si>
    <t>Back Extension</t>
  </si>
  <si>
    <t>6x2</t>
  </si>
  <si>
    <t>6x3</t>
  </si>
  <si>
    <t>6x4</t>
  </si>
  <si>
    <t>Week 2</t>
  </si>
  <si>
    <t>Day 1</t>
  </si>
  <si>
    <t>Day 2</t>
  </si>
  <si>
    <t>Day 3</t>
  </si>
  <si>
    <t>Squat</t>
  </si>
  <si>
    <t>Bench</t>
  </si>
  <si>
    <t>Deadlift</t>
  </si>
  <si>
    <t>Back Extension</t>
  </si>
  <si>
    <t>6x 5x</t>
  </si>
  <si>
    <t>6x 6x</t>
  </si>
  <si>
    <t>Week 3</t>
  </si>
  <si>
    <t>Day 1</t>
  </si>
  <si>
    <t>Day 2</t>
  </si>
  <si>
    <t>Day 3</t>
  </si>
  <si>
    <t>Squat</t>
  </si>
  <si>
    <t>Bench</t>
  </si>
  <si>
    <t>Deadlift</t>
  </si>
  <si>
    <t>Back Extension</t>
  </si>
  <si>
    <t>Week 4</t>
  </si>
  <si>
    <t>Day 1</t>
  </si>
  <si>
    <t>Day 2</t>
  </si>
  <si>
    <t>Day 3</t>
  </si>
  <si>
    <t>Squat</t>
  </si>
  <si>
    <t>Bench</t>
  </si>
  <si>
    <t>Deadlift</t>
  </si>
  <si>
    <t>Back Extension</t>
  </si>
  <si>
    <t>Week 5</t>
  </si>
  <si>
    <t>Day 1</t>
  </si>
  <si>
    <t>Day 2</t>
  </si>
  <si>
    <t>Day 3</t>
  </si>
  <si>
    <t>Squat</t>
  </si>
  <si>
    <t>Bench</t>
  </si>
  <si>
    <t>Deadlift</t>
  </si>
  <si>
    <t>Back Extension</t>
  </si>
  <si>
    <t>Week 6</t>
  </si>
  <si>
    <t>Day 1</t>
  </si>
  <si>
    <t>Day 2</t>
  </si>
  <si>
    <t>Day 3</t>
  </si>
  <si>
    <t>Squat</t>
  </si>
  <si>
    <t>Bench</t>
  </si>
  <si>
    <t>-</t>
  </si>
  <si>
    <t>Deadlift</t>
  </si>
  <si>
    <t>-</t>
  </si>
  <si>
    <t>Back Extension</t>
  </si>
  <si>
    <t>All Things Gym - Russian Squat Masters Routine</t>
  </si>
  <si>
    <t>To edit this sheet Go to 'File' and choose 'Make a Copy' or 'Download as'</t>
  </si>
  <si>
    <t>(Weight x Reps x Sets)</t>
  </si>
  <si>
    <t>Enter 1RM</t>
  </si>
  <si>
    <t>Phase 1</t>
  </si>
  <si>
    <t>Phase 2</t>
  </si>
  <si>
    <t>Week 1</t>
  </si>
  <si>
    <t>Day 1</t>
  </si>
  <si>
    <t>Day 2</t>
  </si>
  <si>
    <t>Week 5</t>
  </si>
  <si>
    <t>Day 1</t>
  </si>
  <si>
    <t>Day 2</t>
  </si>
  <si>
    <t>Week 2</t>
  </si>
  <si>
    <t>Day 1</t>
  </si>
  <si>
    <t>Day 2</t>
  </si>
  <si>
    <t>Week 6</t>
  </si>
  <si>
    <t>Day 1</t>
  </si>
  <si>
    <t>Day 2</t>
  </si>
  <si>
    <t>Week 3</t>
  </si>
  <si>
    <t>Day 1</t>
  </si>
  <si>
    <t>Day 2</t>
  </si>
  <si>
    <t>Week 7</t>
  </si>
  <si>
    <t>Day 1</t>
  </si>
  <si>
    <t>Day 2</t>
  </si>
  <si>
    <t>Week 4</t>
  </si>
  <si>
    <t>Day 1</t>
  </si>
  <si>
    <t>Day 2</t>
  </si>
  <si>
    <t>Week 8</t>
  </si>
  <si>
    <t>Day 1</t>
  </si>
  <si>
    <t>Day 2</t>
  </si>
  <si>
    <t>*Attempts in parenthesis are allowed extra PR attempts if the previous attempts were clearly submaximal.</t>
  </si>
</sst>
</file>

<file path=xl/styles.xml><?xml version="1.0" encoding="utf-8"?>
<styleSheet xmlns="http://schemas.openxmlformats.org/spreadsheetml/2006/main">
  <fonts count="56">
    <font>
      <sz val="10"/>
      <name val="Arial"/>
    </font>
    <font>
      <sz val="14"/>
      <color rgb="FF000000"/>
      <name val="Arial"/>
    </font>
    <font>
      <sz val="10"/>
      <color rgb="FF000000"/>
      <name val="Arial"/>
    </font>
    <font>
      <u/>
      <sz val="10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12"/>
      <color rgb="FFFFFFFF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2"/>
      <color rgb="FFFFFFFF"/>
      <name val="Arial"/>
    </font>
    <font>
      <b/>
      <sz val="12"/>
      <color rgb="FF000000"/>
      <name val="Arial"/>
    </font>
    <font>
      <sz val="10"/>
      <name val="Arial"/>
    </font>
    <font>
      <b/>
      <sz val="12"/>
      <color rgb="FFFFFFFF"/>
      <name val="Arial"/>
    </font>
    <font>
      <sz val="12"/>
      <color rgb="FF000000"/>
      <name val="Arial"/>
    </font>
    <font>
      <sz val="12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4"/>
      <name val="Arial"/>
    </font>
    <font>
      <sz val="10"/>
      <name val="Arial"/>
    </font>
    <font>
      <sz val="10"/>
      <name val="Arial"/>
    </font>
    <font>
      <sz val="10"/>
      <name val="Arial"/>
    </font>
    <font>
      <u/>
      <sz val="10"/>
      <color rgb="FF0000FF"/>
      <name val="Arial"/>
    </font>
    <font>
      <b/>
      <sz val="8"/>
      <color rgb="FF000000"/>
      <name val="Arial"/>
    </font>
    <font>
      <sz val="10"/>
      <name val="Arial"/>
    </font>
    <font>
      <b/>
      <sz val="12"/>
      <name val="Arial"/>
    </font>
    <font>
      <b/>
      <sz val="12"/>
      <color rgb="FF000000"/>
      <name val="Arial"/>
    </font>
    <font>
      <sz val="10"/>
      <name val="Arial"/>
    </font>
    <font>
      <b/>
      <sz val="12"/>
      <name val="Arial"/>
    </font>
    <font>
      <sz val="10"/>
      <name val="Arial"/>
    </font>
    <font>
      <b/>
      <sz val="12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666666"/>
        <bgColor rgb="FF666666"/>
      </patternFill>
    </fill>
    <fill>
      <patternFill patternType="solid">
        <fgColor rgb="FF6AA84F"/>
        <bgColor rgb="FF6AA84F"/>
      </patternFill>
    </fill>
    <fill>
      <patternFill patternType="solid">
        <fgColor rgb="FF999999"/>
        <bgColor rgb="FF999999"/>
      </patternFill>
    </fill>
    <fill>
      <patternFill patternType="solid">
        <fgColor rgb="FF434343"/>
        <bgColor rgb="FF434343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rgb="FF93C47D"/>
        <bgColor rgb="FF93C47D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6" fillId="3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wrapText="1"/>
    </xf>
    <xf numFmtId="0" fontId="8" fillId="2" borderId="6" xfId="0" applyFont="1" applyFill="1" applyBorder="1" applyAlignment="1">
      <alignment wrapText="1"/>
    </xf>
    <xf numFmtId="0" fontId="9" fillId="4" borderId="7" xfId="0" applyFont="1" applyFill="1" applyBorder="1" applyAlignment="1">
      <alignment horizontal="center" wrapText="1"/>
    </xf>
    <xf numFmtId="0" fontId="10" fillId="5" borderId="8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wrapText="1"/>
    </xf>
    <xf numFmtId="0" fontId="12" fillId="6" borderId="9" xfId="0" applyFont="1" applyFill="1" applyBorder="1" applyAlignment="1">
      <alignment wrapText="1"/>
    </xf>
    <xf numFmtId="0" fontId="13" fillId="7" borderId="10" xfId="0" applyFont="1" applyFill="1" applyBorder="1" applyAlignment="1">
      <alignment wrapText="1"/>
    </xf>
    <xf numFmtId="0" fontId="14" fillId="7" borderId="11" xfId="0" applyFont="1" applyFill="1" applyBorder="1" applyAlignment="1">
      <alignment wrapText="1"/>
    </xf>
    <xf numFmtId="0" fontId="15" fillId="8" borderId="12" xfId="0" applyFont="1" applyFill="1" applyBorder="1" applyAlignment="1">
      <alignment wrapText="1"/>
    </xf>
    <xf numFmtId="0" fontId="16" fillId="8" borderId="13" xfId="0" applyFont="1" applyFill="1" applyBorder="1" applyAlignment="1">
      <alignment wrapText="1"/>
    </xf>
    <xf numFmtId="0" fontId="17" fillId="8" borderId="14" xfId="0" applyFont="1" applyFill="1" applyBorder="1" applyAlignment="1">
      <alignment wrapText="1"/>
    </xf>
    <xf numFmtId="0" fontId="18" fillId="7" borderId="15" xfId="0" applyFont="1" applyFill="1" applyBorder="1" applyAlignment="1">
      <alignment wrapText="1"/>
    </xf>
    <xf numFmtId="0" fontId="19" fillId="7" borderId="16" xfId="0" applyFont="1" applyFill="1" applyBorder="1" applyAlignment="1">
      <alignment wrapText="1"/>
    </xf>
    <xf numFmtId="0" fontId="20" fillId="7" borderId="17" xfId="0" applyFont="1" applyFill="1" applyBorder="1" applyAlignment="1">
      <alignment wrapText="1"/>
    </xf>
    <xf numFmtId="0" fontId="21" fillId="7" borderId="18" xfId="0" applyFont="1" applyFill="1" applyBorder="1" applyAlignment="1">
      <alignment wrapText="1"/>
    </xf>
    <xf numFmtId="0" fontId="22" fillId="7" borderId="19" xfId="0" applyFont="1" applyFill="1" applyBorder="1" applyAlignment="1">
      <alignment wrapText="1"/>
    </xf>
    <xf numFmtId="0" fontId="23" fillId="7" borderId="20" xfId="0" applyFont="1" applyFill="1" applyBorder="1" applyAlignment="1">
      <alignment wrapText="1"/>
    </xf>
    <xf numFmtId="0" fontId="26" fillId="2" borderId="1" xfId="0" applyFont="1" applyFill="1" applyBorder="1" applyAlignment="1">
      <alignment wrapText="1"/>
    </xf>
    <xf numFmtId="0" fontId="28" fillId="2" borderId="1" xfId="0" applyFont="1" applyFill="1" applyBorder="1" applyAlignment="1">
      <alignment wrapText="1"/>
    </xf>
    <xf numFmtId="0" fontId="29" fillId="2" borderId="1" xfId="0" applyFont="1" applyFill="1" applyBorder="1" applyAlignment="1">
      <alignment horizontal="left" wrapText="1"/>
    </xf>
    <xf numFmtId="0" fontId="30" fillId="2" borderId="1" xfId="0" applyFont="1" applyFill="1" applyBorder="1" applyAlignment="1">
      <alignment wrapText="1"/>
    </xf>
    <xf numFmtId="0" fontId="31" fillId="2" borderId="22" xfId="0" applyFont="1" applyFill="1" applyBorder="1" applyAlignment="1">
      <alignment wrapText="1"/>
    </xf>
    <xf numFmtId="0" fontId="32" fillId="9" borderId="23" xfId="0" applyFont="1" applyFill="1" applyBorder="1" applyAlignment="1">
      <alignment horizontal="center" wrapText="1"/>
    </xf>
    <xf numFmtId="0" fontId="33" fillId="10" borderId="24" xfId="0" applyFont="1" applyFill="1" applyBorder="1" applyAlignment="1">
      <alignment horizontal="center" wrapText="1"/>
    </xf>
    <xf numFmtId="0" fontId="34" fillId="2" borderId="25" xfId="0" applyFont="1" applyFill="1" applyBorder="1" applyAlignment="1">
      <alignment wrapText="1"/>
    </xf>
    <xf numFmtId="0" fontId="36" fillId="2" borderId="27" xfId="0" applyFont="1" applyFill="1" applyBorder="1" applyAlignment="1">
      <alignment wrapText="1"/>
    </xf>
    <xf numFmtId="0" fontId="38" fillId="6" borderId="29" xfId="0" applyFont="1" applyFill="1" applyBorder="1" applyAlignment="1">
      <alignment horizontal="left" wrapText="1"/>
    </xf>
    <xf numFmtId="0" fontId="39" fillId="7" borderId="1" xfId="0" applyFont="1" applyFill="1" applyBorder="1" applyAlignment="1">
      <alignment horizontal="left" wrapText="1"/>
    </xf>
    <xf numFmtId="0" fontId="40" fillId="7" borderId="30" xfId="0" applyFont="1" applyFill="1" applyBorder="1" applyAlignment="1">
      <alignment horizontal="left" wrapText="1"/>
    </xf>
    <xf numFmtId="0" fontId="41" fillId="6" borderId="1" xfId="0" applyFont="1" applyFill="1" applyBorder="1" applyAlignment="1">
      <alignment horizontal="left" wrapText="1"/>
    </xf>
    <xf numFmtId="0" fontId="42" fillId="8" borderId="31" xfId="0" applyFont="1" applyFill="1" applyBorder="1" applyAlignment="1">
      <alignment wrapText="1"/>
    </xf>
    <xf numFmtId="0" fontId="43" fillId="8" borderId="1" xfId="0" applyFont="1" applyFill="1" applyBorder="1" applyAlignment="1">
      <alignment horizontal="left" wrapText="1"/>
    </xf>
    <xf numFmtId="0" fontId="44" fillId="8" borderId="32" xfId="0" applyFont="1" applyFill="1" applyBorder="1" applyAlignment="1">
      <alignment horizontal="left" wrapText="1"/>
    </xf>
    <xf numFmtId="0" fontId="45" fillId="8" borderId="1" xfId="0" applyFont="1" applyFill="1" applyBorder="1" applyAlignment="1">
      <alignment wrapText="1"/>
    </xf>
    <xf numFmtId="0" fontId="46" fillId="7" borderId="1" xfId="0" applyFont="1" applyFill="1" applyBorder="1" applyAlignment="1">
      <alignment wrapText="1"/>
    </xf>
    <xf numFmtId="0" fontId="47" fillId="2" borderId="33" xfId="0" applyFont="1" applyFill="1" applyBorder="1" applyAlignment="1">
      <alignment wrapText="1"/>
    </xf>
    <xf numFmtId="0" fontId="48" fillId="7" borderId="34" xfId="0" applyFont="1" applyFill="1" applyBorder="1" applyAlignment="1">
      <alignment wrapText="1"/>
    </xf>
    <xf numFmtId="0" fontId="49" fillId="8" borderId="35" xfId="0" applyFont="1" applyFill="1" applyBorder="1" applyAlignment="1">
      <alignment wrapText="1"/>
    </xf>
    <xf numFmtId="0" fontId="50" fillId="8" borderId="36" xfId="0" applyFont="1" applyFill="1" applyBorder="1" applyAlignment="1">
      <alignment horizontal="left" wrapText="1"/>
    </xf>
    <xf numFmtId="0" fontId="51" fillId="8" borderId="37" xfId="0" applyFont="1" applyFill="1" applyBorder="1" applyAlignment="1">
      <alignment horizontal="left" wrapText="1"/>
    </xf>
    <xf numFmtId="0" fontId="52" fillId="7" borderId="38" xfId="0" applyFont="1" applyFill="1" applyBorder="1" applyAlignment="1">
      <alignment wrapText="1"/>
    </xf>
    <xf numFmtId="0" fontId="53" fillId="8" borderId="39" xfId="0" applyFont="1" applyFill="1" applyBorder="1" applyAlignment="1">
      <alignment wrapText="1"/>
    </xf>
    <xf numFmtId="0" fontId="54" fillId="8" borderId="4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24" fillId="2" borderId="21" xfId="0" applyFont="1" applyFill="1" applyBorder="1" applyAlignment="1">
      <alignment wrapText="1"/>
    </xf>
    <xf numFmtId="0" fontId="27" fillId="2" borderId="1" xfId="0" applyFont="1" applyFill="1" applyBorder="1" applyAlignment="1">
      <alignment horizontal="left" wrapText="1"/>
    </xf>
    <xf numFmtId="0" fontId="55" fillId="12" borderId="1" xfId="0" applyFont="1" applyFill="1" applyBorder="1" applyAlignment="1">
      <alignment wrapText="1"/>
    </xf>
    <xf numFmtId="0" fontId="35" fillId="11" borderId="26" xfId="0" applyFont="1" applyFill="1" applyBorder="1" applyAlignment="1">
      <alignment horizontal="center" wrapText="1"/>
    </xf>
    <xf numFmtId="0" fontId="37" fillId="11" borderId="28" xfId="0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llthingsgym.com/russian-squat-bench-press-deadlift-program-spreadshe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llthingsgym.com/russian-squat-bench-press-deadlift-program-spread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topLeftCell="A10" zoomScale="80" zoomScaleNormal="80" workbookViewId="0">
      <selection activeCell="A6" sqref="A6:F6"/>
    </sheetView>
  </sheetViews>
  <sheetFormatPr defaultColWidth="17.28515625" defaultRowHeight="15.75" customHeight="1"/>
  <cols>
    <col min="1" max="6" width="17.140625" customWidth="1"/>
  </cols>
  <sheetData>
    <row r="1" spans="1:6" ht="12.75" customHeight="1">
      <c r="A1" s="49" t="s">
        <v>0</v>
      </c>
      <c r="B1" s="50"/>
      <c r="C1" s="50"/>
      <c r="D1" s="50"/>
      <c r="E1" s="50"/>
      <c r="F1" s="50"/>
    </row>
    <row r="2" spans="1:6" ht="12.75" customHeight="1">
      <c r="A2" s="51" t="s">
        <v>1</v>
      </c>
      <c r="B2" s="50"/>
      <c r="C2" s="50"/>
      <c r="D2" s="50"/>
      <c r="E2" s="50"/>
      <c r="F2" s="50"/>
    </row>
    <row r="3" spans="1:6" ht="12.75" customHeight="1">
      <c r="A3" s="2" t="str">
        <f>HYPERLINK("http://www.allthingsgym.com/russian-squat-bench-press-deadlift-program-spreadsheet/","Notes on ATG")</f>
        <v>Notes on ATG</v>
      </c>
      <c r="B3" s="3"/>
      <c r="C3" s="3"/>
      <c r="D3" s="3"/>
      <c r="E3" s="3"/>
      <c r="F3" s="1"/>
    </row>
    <row r="4" spans="1:6" ht="12.75" customHeight="1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/>
    </row>
    <row r="5" spans="1:6" ht="12.75" customHeight="1">
      <c r="A5" s="7"/>
      <c r="B5" s="8" t="s">
        <v>7</v>
      </c>
      <c r="C5" s="9">
        <v>120</v>
      </c>
      <c r="D5" s="9">
        <v>100</v>
      </c>
      <c r="E5" s="9">
        <v>100</v>
      </c>
      <c r="F5" s="10"/>
    </row>
    <row r="6" spans="1:6" ht="12.75" customHeight="1">
      <c r="A6" s="52"/>
      <c r="B6" s="50"/>
      <c r="C6" s="50"/>
      <c r="D6" s="50"/>
      <c r="E6" s="50"/>
      <c r="F6" s="50"/>
    </row>
    <row r="7" spans="1:6" ht="12.75" customHeight="1">
      <c r="A7" s="11" t="s">
        <v>8</v>
      </c>
      <c r="B7" s="12" t="s">
        <v>9</v>
      </c>
      <c r="C7" s="12"/>
      <c r="D7" s="12" t="s">
        <v>10</v>
      </c>
      <c r="E7" s="12"/>
      <c r="F7" s="13" t="s">
        <v>11</v>
      </c>
    </row>
    <row r="8" spans="1:6" ht="12.75" customHeight="1">
      <c r="A8" s="14" t="s">
        <v>12</v>
      </c>
      <c r="B8" s="15" t="str">
        <f>CONCATENATE(ROUND(($C$5*0.8),0),"x2 x6")</f>
        <v>96x2 x6</v>
      </c>
      <c r="C8" s="15"/>
      <c r="D8" s="15" t="str">
        <f>CONCATENATE(ROUND(($C$5*0.8),0),"x3 x6")</f>
        <v>96x3 x6</v>
      </c>
      <c r="E8" s="15"/>
      <c r="F8" s="16" t="str">
        <f>CONCATENATE(ROUND(($C$5*0.8),0),"x2 x6")</f>
        <v>96x2 x6</v>
      </c>
    </row>
    <row r="9" spans="1:6" ht="12.75" customHeight="1">
      <c r="A9" s="17" t="s">
        <v>13</v>
      </c>
      <c r="B9" s="18" t="str">
        <f>CONCATENATE(ROUND(($D$5*0.8),0),"x3 x6")</f>
        <v>80x3 x6</v>
      </c>
      <c r="C9" s="18"/>
      <c r="D9" s="18" t="str">
        <f>CONCATENATE(ROUND(($D$5*0.8),0),"x2 x6")</f>
        <v>80x2 x6</v>
      </c>
      <c r="E9" s="18"/>
      <c r="F9" s="19" t="str">
        <f>CONCATENATE(ROUND(($D$5*0.8),0),"x4 x6")</f>
        <v>80x4 x6</v>
      </c>
    </row>
    <row r="10" spans="1:6" ht="12.75" customHeight="1">
      <c r="A10" s="14" t="s">
        <v>14</v>
      </c>
      <c r="B10" s="15" t="str">
        <f>CONCATENATE(ROUND(($E$5*0.8),0),"x3 x6")</f>
        <v>80x3 x6</v>
      </c>
      <c r="C10" s="15"/>
      <c r="D10" s="15" t="str">
        <f>CONCATENATE(ROUND(($E$5*0.8),0),"x2 x6")</f>
        <v>80x2 x6</v>
      </c>
      <c r="E10" s="15"/>
      <c r="F10" s="16" t="str">
        <f>CONCATENATE(ROUND(($E$5*0.8),0),"x4 x6")</f>
        <v>80x4 x6</v>
      </c>
    </row>
    <row r="11" spans="1:6" ht="12.75" customHeight="1">
      <c r="A11" s="20" t="s">
        <v>15</v>
      </c>
      <c r="B11" s="21" t="s">
        <v>16</v>
      </c>
      <c r="C11" s="21"/>
      <c r="D11" s="21" t="s">
        <v>17</v>
      </c>
      <c r="E11" s="21"/>
      <c r="F11" s="22" t="s">
        <v>18</v>
      </c>
    </row>
    <row r="12" spans="1:6" ht="12.75" customHeight="1">
      <c r="A12" s="53"/>
      <c r="B12" s="50"/>
      <c r="C12" s="50"/>
      <c r="D12" s="50"/>
      <c r="E12" s="50"/>
      <c r="F12" s="50"/>
    </row>
    <row r="13" spans="1:6" ht="12.75" customHeight="1">
      <c r="A13" s="11" t="s">
        <v>19</v>
      </c>
      <c r="B13" s="12" t="s">
        <v>20</v>
      </c>
      <c r="C13" s="12"/>
      <c r="D13" s="12" t="s">
        <v>21</v>
      </c>
      <c r="E13" s="12"/>
      <c r="F13" s="13" t="s">
        <v>22</v>
      </c>
    </row>
    <row r="14" spans="1:6" ht="12.75" customHeight="1">
      <c r="A14" s="14" t="s">
        <v>23</v>
      </c>
      <c r="B14" s="15" t="str">
        <f>CONCATENATE(ROUND(($C$5*0.8),0),"x4 x6")</f>
        <v>96x4 x6</v>
      </c>
      <c r="C14" s="15"/>
      <c r="D14" s="15" t="str">
        <f>CONCATENATE(ROUND(($C$5*0.8),0),"x2 x6")</f>
        <v>96x2 x6</v>
      </c>
      <c r="E14" s="15"/>
      <c r="F14" s="16" t="str">
        <f>CONCATENATE(ROUND(($C$5*0.8),0),"x5 x6")</f>
        <v>96x5 x6</v>
      </c>
    </row>
    <row r="15" spans="1:6" ht="12.75" customHeight="1">
      <c r="A15" s="17" t="s">
        <v>24</v>
      </c>
      <c r="B15" s="18" t="str">
        <f>CONCATENATE(ROUND(($D$5*0.8),0),"x2 x6")</f>
        <v>80x2 x6</v>
      </c>
      <c r="C15" s="18"/>
      <c r="D15" s="18" t="str">
        <f>CONCATENATE(ROUND(($D$5*0.8),0),"x5 x6")</f>
        <v>80x5 x6</v>
      </c>
      <c r="E15" s="18"/>
      <c r="F15" s="19" t="str">
        <f>CONCATENATE(ROUND(($D$5*0.8),0),"x2 x6")</f>
        <v>80x2 x6</v>
      </c>
    </row>
    <row r="16" spans="1:6" ht="12.75" customHeight="1">
      <c r="A16" s="14" t="s">
        <v>25</v>
      </c>
      <c r="B16" s="15" t="str">
        <f>CONCATENATE(ROUND(($E$5*0.8),0),"x2 x6")</f>
        <v>80x2 x6</v>
      </c>
      <c r="C16" s="15"/>
      <c r="D16" s="15" t="str">
        <f>CONCATENATE(ROUND(($E$5*0.8),0),"x5 x6")</f>
        <v>80x5 x6</v>
      </c>
      <c r="E16" s="15"/>
      <c r="F16" s="16" t="str">
        <f>CONCATENATE(ROUND(($E$5*0.8),0),"x2 x6")</f>
        <v>80x2 x6</v>
      </c>
    </row>
    <row r="17" spans="1:6" ht="12.75" customHeight="1">
      <c r="A17" s="20" t="s">
        <v>26</v>
      </c>
      <c r="B17" s="21" t="s">
        <v>27</v>
      </c>
      <c r="C17" s="21"/>
      <c r="D17" s="21" t="s">
        <v>28</v>
      </c>
      <c r="E17" s="21"/>
      <c r="F17" s="22" t="str">
        <f>("+5kg x6 x2")</f>
        <v>+5kg x6 x2</v>
      </c>
    </row>
    <row r="18" spans="1:6" ht="12.75" customHeight="1">
      <c r="A18" s="53"/>
      <c r="B18" s="50"/>
      <c r="C18" s="50"/>
      <c r="D18" s="50"/>
      <c r="E18" s="50"/>
      <c r="F18" s="50"/>
    </row>
    <row r="19" spans="1:6" ht="12.75" customHeight="1">
      <c r="A19" s="11" t="s">
        <v>29</v>
      </c>
      <c r="B19" s="12" t="s">
        <v>30</v>
      </c>
      <c r="C19" s="12"/>
      <c r="D19" s="12" t="s">
        <v>31</v>
      </c>
      <c r="E19" s="12"/>
      <c r="F19" s="13" t="s">
        <v>32</v>
      </c>
    </row>
    <row r="20" spans="1:6" ht="12.75" customHeight="1">
      <c r="A20" s="14" t="s">
        <v>33</v>
      </c>
      <c r="B20" s="15" t="str">
        <f>CONCATENATE(ROUND(($C$5*0.8),0),"x2 x6")</f>
        <v>96x2 x6</v>
      </c>
      <c r="C20" s="15"/>
      <c r="D20" s="15" t="str">
        <f>CONCATENATE(ROUND(($C$5*0.8),0),"x6 x6")</f>
        <v>96x6 x6</v>
      </c>
      <c r="E20" s="15"/>
      <c r="F20" s="16" t="str">
        <f>CONCATENATE(ROUND(($C$5*0.8),0),"x2 x6")</f>
        <v>96x2 x6</v>
      </c>
    </row>
    <row r="21" spans="1:6" ht="12.75" customHeight="1">
      <c r="A21" s="17" t="s">
        <v>34</v>
      </c>
      <c r="B21" s="18" t="str">
        <f>CONCATENATE(ROUND(($D$5*0.8),0),"x6 x6")</f>
        <v>80x6 x6</v>
      </c>
      <c r="C21" s="18"/>
      <c r="D21" s="18" t="str">
        <f>CONCATENATE(ROUND(($D$5*0.8),0),"x2 x6")</f>
        <v>80x2 x6</v>
      </c>
      <c r="E21" s="18"/>
      <c r="F21" s="19" t="str">
        <f>CONCATENATE(ROUND(($D$5*0.85),0),"x5 x5")</f>
        <v>85x5 x5</v>
      </c>
    </row>
    <row r="22" spans="1:6" ht="12.75" customHeight="1">
      <c r="A22" s="14" t="s">
        <v>35</v>
      </c>
      <c r="B22" s="15" t="str">
        <f>CONCATENATE(ROUND(($E$5*0.8),0),"x6 x6")</f>
        <v>80x6 x6</v>
      </c>
      <c r="C22" s="15"/>
      <c r="D22" s="15" t="str">
        <f>CONCATENATE(ROUND(($E$5*0.8),0),"x2 x6")</f>
        <v>80x2 x6</v>
      </c>
      <c r="E22" s="15"/>
      <c r="F22" s="16" t="str">
        <f>CONCATENATE(ROUND(($E$5*0.85),0),"x5 x5")</f>
        <v>85x5 x5</v>
      </c>
    </row>
    <row r="23" spans="1:6" ht="12.75" customHeight="1">
      <c r="A23" s="20" t="s">
        <v>36</v>
      </c>
      <c r="B23" s="21" t="str">
        <f>("+5kg x6 x3")</f>
        <v>+5kg x6 x3</v>
      </c>
      <c r="C23" s="21"/>
      <c r="D23" s="21" t="str">
        <f>("+5kg x6 x4")</f>
        <v>+5kg x6 x4</v>
      </c>
      <c r="E23" s="21"/>
      <c r="F23" s="22" t="str">
        <f>("+5kg x6 x5")</f>
        <v>+5kg x6 x5</v>
      </c>
    </row>
    <row r="24" spans="1:6" ht="12.75" customHeight="1">
      <c r="A24" s="53"/>
      <c r="B24" s="50"/>
      <c r="C24" s="50"/>
      <c r="D24" s="50"/>
      <c r="E24" s="50"/>
      <c r="F24" s="50"/>
    </row>
    <row r="25" spans="1:6" ht="12.75" customHeight="1">
      <c r="A25" s="11" t="s">
        <v>37</v>
      </c>
      <c r="B25" s="12" t="s">
        <v>38</v>
      </c>
      <c r="C25" s="12"/>
      <c r="D25" s="12" t="s">
        <v>39</v>
      </c>
      <c r="E25" s="12"/>
      <c r="F25" s="13" t="s">
        <v>40</v>
      </c>
    </row>
    <row r="26" spans="1:6" ht="12.75" customHeight="1">
      <c r="A26" s="14" t="s">
        <v>41</v>
      </c>
      <c r="B26" s="15" t="str">
        <f>CONCATENATE(ROUND(($C$5*0.85),0),"x5 x5")</f>
        <v>102x5 x5</v>
      </c>
      <c r="C26" s="15"/>
      <c r="D26" s="15" t="str">
        <f>CONCATENATE(ROUND(($C$5*0.8),0),"x2 x6")</f>
        <v>96x2 x6</v>
      </c>
      <c r="E26" s="15"/>
      <c r="F26" s="16" t="str">
        <f>CONCATENATE(ROUND(($C$5*0.9),0),"x4 x4")</f>
        <v>108x4 x4</v>
      </c>
    </row>
    <row r="27" spans="1:6" ht="12.75" customHeight="1">
      <c r="A27" s="17" t="s">
        <v>42</v>
      </c>
      <c r="B27" s="18" t="str">
        <f>CONCATENATE(ROUND(($D$5*0.8),0),"x2 x6")</f>
        <v>80x2 x6</v>
      </c>
      <c r="C27" s="18"/>
      <c r="D27" s="18" t="str">
        <f>CONCATENATE(ROUND(($D$5*0.9),0),"x4 x4")</f>
        <v>90x4 x4</v>
      </c>
      <c r="E27" s="18"/>
      <c r="F27" s="19" t="str">
        <f>CONCATENATE(ROUND(($D$5*0.8),0),"x2 x6")</f>
        <v>80x2 x6</v>
      </c>
    </row>
    <row r="28" spans="1:6" ht="12.75" customHeight="1">
      <c r="A28" s="14" t="s">
        <v>43</v>
      </c>
      <c r="B28" s="15" t="str">
        <f>CONCATENATE(ROUND(($E$5*0.8),0),"x2 x6")</f>
        <v>80x2 x6</v>
      </c>
      <c r="C28" s="15"/>
      <c r="D28" s="15" t="str">
        <f>CONCATENATE(ROUND(($E$5*0.9),0),"x4 x4")</f>
        <v>90x4 x4</v>
      </c>
      <c r="E28" s="15"/>
      <c r="F28" s="16" t="str">
        <f>CONCATENATE(ROUND(($E$5*0.8),0),"x2 x6")</f>
        <v>80x2 x6</v>
      </c>
    </row>
    <row r="29" spans="1:6" ht="12.75" customHeight="1">
      <c r="A29" s="20" t="s">
        <v>44</v>
      </c>
      <c r="B29" s="21" t="str">
        <f>("+5kg x6 x6")</f>
        <v>+5kg x6 x6</v>
      </c>
      <c r="C29" s="21"/>
      <c r="D29" s="21" t="str">
        <f>("+10kg x6 x2")</f>
        <v>+10kg x6 x2</v>
      </c>
      <c r="E29" s="21"/>
      <c r="F29" s="22" t="str">
        <f>("+10kg x6 x3")</f>
        <v>+10kg x6 x3</v>
      </c>
    </row>
    <row r="30" spans="1:6" ht="12.75" customHeight="1">
      <c r="A30" s="53"/>
      <c r="B30" s="50"/>
      <c r="C30" s="50"/>
      <c r="D30" s="50"/>
      <c r="E30" s="50"/>
      <c r="F30" s="50"/>
    </row>
    <row r="31" spans="1:6" ht="12.75" customHeight="1">
      <c r="A31" s="11" t="s">
        <v>45</v>
      </c>
      <c r="B31" s="12" t="s">
        <v>46</v>
      </c>
      <c r="C31" s="12"/>
      <c r="D31" s="12" t="s">
        <v>47</v>
      </c>
      <c r="E31" s="12"/>
      <c r="F31" s="13" t="s">
        <v>48</v>
      </c>
    </row>
    <row r="32" spans="1:6" ht="12.75" customHeight="1">
      <c r="A32" s="14" t="s">
        <v>49</v>
      </c>
      <c r="B32" s="15" t="str">
        <f>CONCATENATE(ROUND(($C$5*0.8),0),"x2 x6")</f>
        <v>96x2 x6</v>
      </c>
      <c r="C32" s="15"/>
      <c r="D32" s="15" t="str">
        <f>CONCATENATE(ROUND(($C$5*0.95),0),"x3 x3")</f>
        <v>114x3 x3</v>
      </c>
      <c r="E32" s="15"/>
      <c r="F32" s="16" t="str">
        <f>CONCATENATE(ROUND(($C$5*0.8),0),"x2 x6")</f>
        <v>96x2 x6</v>
      </c>
    </row>
    <row r="33" spans="1:6" ht="12.75" customHeight="1">
      <c r="A33" s="17" t="s">
        <v>50</v>
      </c>
      <c r="B33" s="18" t="str">
        <f>CONCATENATE(ROUND(($D$5*0.95),0),"x3 x3")</f>
        <v>95x3 x3</v>
      </c>
      <c r="C33" s="18"/>
      <c r="D33" s="18" t="str">
        <f>CONCATENATE(ROUND(($D$5*0.8),0),"x2 x6")</f>
        <v>80x2 x6</v>
      </c>
      <c r="E33" s="18"/>
      <c r="F33" s="19" t="str">
        <f>CONCATENATE(ROUND(($D$5*1),0),"x2 x2")</f>
        <v>100x2 x2</v>
      </c>
    </row>
    <row r="34" spans="1:6" ht="12.75" customHeight="1">
      <c r="A34" s="14" t="s">
        <v>51</v>
      </c>
      <c r="B34" s="15" t="str">
        <f>CONCATENATE(ROUND(($E$5*0.95),0),"x3 x3")</f>
        <v>95x3 x3</v>
      </c>
      <c r="C34" s="15"/>
      <c r="D34" s="15" t="str">
        <f>CONCATENATE(ROUND(($E$5*0.8),0),"x2 x6")</f>
        <v>80x2 x6</v>
      </c>
      <c r="E34" s="15"/>
      <c r="F34" s="16" t="str">
        <f>CONCATENATE(ROUND(($E$5*1),0),"x2 x2")</f>
        <v>100x2 x2</v>
      </c>
    </row>
    <row r="35" spans="1:6" ht="12.75" customHeight="1">
      <c r="A35" s="20" t="s">
        <v>52</v>
      </c>
      <c r="B35" s="21" t="str">
        <f>("+10kg x6 x4")</f>
        <v>+10kg x6 x4</v>
      </c>
      <c r="C35" s="21"/>
      <c r="D35" s="21" t="str">
        <f>("+10kg x6 x5")</f>
        <v>+10kg x6 x5</v>
      </c>
      <c r="E35" s="21"/>
      <c r="F35" s="22" t="str">
        <f>("+10kg x6 x6")</f>
        <v>+10kg x6 x6</v>
      </c>
    </row>
    <row r="36" spans="1:6" ht="12.75" customHeight="1">
      <c r="A36" s="53"/>
      <c r="B36" s="50"/>
      <c r="C36" s="50"/>
      <c r="D36" s="50"/>
      <c r="E36" s="50"/>
      <c r="F36" s="50"/>
    </row>
    <row r="37" spans="1:6" ht="12.75" customHeight="1">
      <c r="A37" s="11" t="s">
        <v>53</v>
      </c>
      <c r="B37" s="12" t="s">
        <v>54</v>
      </c>
      <c r="C37" s="12"/>
      <c r="D37" s="12" t="s">
        <v>55</v>
      </c>
      <c r="E37" s="12"/>
      <c r="F37" s="13" t="s">
        <v>56</v>
      </c>
    </row>
    <row r="38" spans="1:6" ht="12.75" customHeight="1">
      <c r="A38" s="14" t="s">
        <v>57</v>
      </c>
      <c r="B38" s="15" t="str">
        <f>CONCATENATE(ROUND(($C$5*1),0),"x2 x2")</f>
        <v>120x2 x2</v>
      </c>
      <c r="C38" s="15"/>
      <c r="D38" s="15" t="str">
        <f>CONCATENATE(ROUND(($C$5*0.8),0),"x2 x6")</f>
        <v>96x2 x6</v>
      </c>
      <c r="E38" s="15"/>
      <c r="F38" s="16" t="str">
        <f>CONCATENATE(ROUND(($C$5*1.1),0),"x1 or ",ROUND(($C$5*1.05),0),"x1")</f>
        <v>132x1 or 126x1</v>
      </c>
    </row>
    <row r="39" spans="1:6" ht="12.75" customHeight="1">
      <c r="A39" s="17" t="s">
        <v>58</v>
      </c>
      <c r="B39" s="18" t="str">
        <f>CONCATENATE(ROUND(($D$5*0.8),0),"x2 x6")</f>
        <v>80x2 x6</v>
      </c>
      <c r="C39" s="18"/>
      <c r="D39" s="18" t="str">
        <f>CONCATENATE(ROUND(($D$5*1.1),0),"x1")</f>
        <v>110x1</v>
      </c>
      <c r="E39" s="18"/>
      <c r="F39" s="19" t="s">
        <v>59</v>
      </c>
    </row>
    <row r="40" spans="1:6" ht="12.75" customHeight="1">
      <c r="A40" s="14" t="s">
        <v>60</v>
      </c>
      <c r="B40" s="15" t="str">
        <f>CONCATENATE(ROUND(($E$5*0.8),0),"x2 x6")</f>
        <v>80x2 x6</v>
      </c>
      <c r="C40" s="15"/>
      <c r="D40" s="15" t="str">
        <f>CONCATENATE(ROUND(($E$5*1.1),0),"x1")</f>
        <v>110x1</v>
      </c>
      <c r="E40" s="15"/>
      <c r="F40" s="16" t="s">
        <v>61</v>
      </c>
    </row>
    <row r="41" spans="1:6" ht="12.75" customHeight="1">
      <c r="A41" s="20" t="s">
        <v>62</v>
      </c>
      <c r="B41" s="21" t="str">
        <f>("+12kg x6 x2")</f>
        <v>+12kg x6 x2</v>
      </c>
      <c r="C41" s="21"/>
      <c r="D41" s="21" t="str">
        <f>("+12kg x6 x3")</f>
        <v>+12kg x6 x3</v>
      </c>
      <c r="E41" s="21"/>
      <c r="F41" s="22" t="str">
        <f>("+12kg x6 x4")</f>
        <v>+12kg x6 x4</v>
      </c>
    </row>
  </sheetData>
  <mergeCells count="8">
    <mergeCell ref="A24:F24"/>
    <mergeCell ref="A30:F30"/>
    <mergeCell ref="A36:F36"/>
    <mergeCell ref="A1:F1"/>
    <mergeCell ref="A2:F2"/>
    <mergeCell ref="A6:F6"/>
    <mergeCell ref="A12:F12"/>
    <mergeCell ref="A18:F18"/>
  </mergeCells>
  <hyperlinks>
    <hyperlink ref="A3" r:id="rId1" display="http://www.allthingsgym.com/russian-squat-bench-press-deadlift-program-spreadsheet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activeCell="A6" sqref="A6:C6"/>
    </sheetView>
  </sheetViews>
  <sheetFormatPr defaultColWidth="17.28515625" defaultRowHeight="15.75" customHeight="1"/>
  <cols>
    <col min="1" max="1" width="10.42578125" customWidth="1"/>
    <col min="2" max="3" width="17.140625" customWidth="1"/>
    <col min="4" max="4" width="9.7109375" customWidth="1"/>
    <col min="5" max="5" width="11.140625" customWidth="1"/>
    <col min="6" max="7" width="17.140625" customWidth="1"/>
  </cols>
  <sheetData>
    <row r="1" spans="1:7" ht="12.75" customHeight="1">
      <c r="A1" s="58" t="s">
        <v>63</v>
      </c>
      <c r="B1" s="50"/>
      <c r="C1" s="50"/>
      <c r="D1" s="50"/>
      <c r="E1" s="50"/>
      <c r="F1" s="23"/>
      <c r="G1" s="23"/>
    </row>
    <row r="2" spans="1:7" ht="12.75" customHeight="1">
      <c r="A2" s="54" t="s">
        <v>64</v>
      </c>
      <c r="B2" s="50"/>
      <c r="C2" s="50"/>
      <c r="D2" s="50"/>
      <c r="E2" s="50"/>
      <c r="F2" s="23"/>
      <c r="G2" s="24"/>
    </row>
    <row r="3" spans="1:7" ht="12.75" customHeight="1">
      <c r="A3" s="25" t="str">
        <f>HYPERLINK("http://www.allthingsgym.com/russian-squat-bench-press-deadlift-program-spreadsheet/","Notes on ATG")</f>
        <v>Notes on ATG</v>
      </c>
      <c r="B3" s="26" t="s">
        <v>65</v>
      </c>
      <c r="D3" s="24"/>
      <c r="E3" s="24"/>
      <c r="F3" s="24"/>
      <c r="G3" s="24"/>
    </row>
    <row r="4" spans="1:7" ht="12.75" customHeight="1">
      <c r="D4" s="23"/>
      <c r="E4" s="23"/>
      <c r="F4" s="24"/>
      <c r="G4" s="24"/>
    </row>
    <row r="5" spans="1:7" ht="12.75" customHeight="1">
      <c r="A5" s="27"/>
      <c r="B5" s="28" t="s">
        <v>66</v>
      </c>
      <c r="C5" s="29">
        <v>120</v>
      </c>
      <c r="D5" s="23"/>
      <c r="E5" s="30"/>
      <c r="F5" s="30"/>
      <c r="G5" s="30"/>
    </row>
    <row r="6" spans="1:7" ht="12.75" customHeight="1">
      <c r="A6" s="56" t="s">
        <v>67</v>
      </c>
      <c r="B6" s="50"/>
      <c r="C6" s="50"/>
      <c r="D6" s="31"/>
      <c r="E6" s="57" t="s">
        <v>68</v>
      </c>
      <c r="F6" s="50"/>
      <c r="G6" s="50"/>
    </row>
    <row r="7" spans="1:7" ht="12.75" customHeight="1">
      <c r="A7" s="32" t="s">
        <v>69</v>
      </c>
      <c r="B7" s="33" t="s">
        <v>70</v>
      </c>
      <c r="C7" s="34" t="s">
        <v>71</v>
      </c>
      <c r="D7" s="31"/>
      <c r="E7" s="35" t="s">
        <v>72</v>
      </c>
      <c r="F7" s="33" t="s">
        <v>73</v>
      </c>
      <c r="G7" s="34" t="s">
        <v>74</v>
      </c>
    </row>
    <row r="8" spans="1:7" ht="12.75" customHeight="1">
      <c r="A8" s="36"/>
      <c r="B8" s="37" t="str">
        <f>CONCATENATE(ROUND($C$5*0.6,0),"x3")</f>
        <v>72x3</v>
      </c>
      <c r="C8" s="38" t="str">
        <f>CONCATENATE(ROUND($C$5*0.6,0),"x3")</f>
        <v>72x3</v>
      </c>
      <c r="D8" s="31"/>
      <c r="E8" s="39"/>
      <c r="F8" s="37" t="str">
        <f>CONCATENATE(ROUND($C$5*0.6,0),"x3")</f>
        <v>72x3</v>
      </c>
      <c r="G8" s="38" t="str">
        <f>CONCATENATE(ROUND($C$5*0.6,0),"x3")</f>
        <v>72x3</v>
      </c>
    </row>
    <row r="9" spans="1:7" ht="12.75" customHeight="1">
      <c r="A9" s="36"/>
      <c r="B9" s="33" t="str">
        <f>CONCATENATE(ROUND($C$5*0.7,0),"x2")</f>
        <v>84x2</v>
      </c>
      <c r="C9" s="34" t="str">
        <f>CONCATENATE(ROUND($C$5*0.7,0),"x2")</f>
        <v>84x2</v>
      </c>
      <c r="D9" s="31"/>
      <c r="E9" s="40"/>
      <c r="F9" s="33" t="str">
        <f>CONCATENATE(ROUND($C$5*0.7,0),"x2")</f>
        <v>84x2</v>
      </c>
      <c r="G9" s="34" t="str">
        <f>CONCATENATE(ROUND($C$5*0.7,0),"x2")</f>
        <v>84x2</v>
      </c>
    </row>
    <row r="10" spans="1:7" ht="12.75" customHeight="1">
      <c r="A10" s="36"/>
      <c r="B10" s="37" t="str">
        <f>CONCATENATE(ROUND($C$5*0.8,0),"x2 x6")</f>
        <v>96x2 x6</v>
      </c>
      <c r="C10" s="38" t="str">
        <f>CONCATENATE(ROUND($C$5*0.8,0),"x3 x6")</f>
        <v>96x3 x6</v>
      </c>
      <c r="D10" s="31"/>
      <c r="E10" s="39"/>
      <c r="F10" s="37" t="str">
        <f>CONCATENATE(ROUND($C$5*0.8,0),"x2 x6")</f>
        <v>96x2 x6</v>
      </c>
      <c r="G10" s="38" t="str">
        <f>CONCATENATE(ROUND($C$5*0.85,0),"x5 x5")</f>
        <v>102x5 x5</v>
      </c>
    </row>
    <row r="11" spans="1:7" ht="12.75" customHeight="1">
      <c r="A11" s="41"/>
      <c r="B11" s="23"/>
      <c r="C11" s="31"/>
      <c r="D11" s="31"/>
      <c r="E11" s="23"/>
      <c r="F11" s="24"/>
      <c r="G11" s="31"/>
    </row>
    <row r="12" spans="1:7" ht="12.75" customHeight="1">
      <c r="A12" s="32" t="s">
        <v>75</v>
      </c>
      <c r="B12" s="33" t="s">
        <v>76</v>
      </c>
      <c r="C12" s="34" t="s">
        <v>77</v>
      </c>
      <c r="D12" s="31"/>
      <c r="E12" s="35" t="s">
        <v>78</v>
      </c>
      <c r="F12" s="33" t="s">
        <v>79</v>
      </c>
      <c r="G12" s="34" t="s">
        <v>80</v>
      </c>
    </row>
    <row r="13" spans="1:7" ht="12.75" customHeight="1">
      <c r="A13" s="36"/>
      <c r="B13" s="37" t="str">
        <f>CONCATENATE(ROUND($C$5*0.6,0),"x3")</f>
        <v>72x3</v>
      </c>
      <c r="C13" s="38" t="str">
        <f>CONCATENATE(ROUND($C$5*0.6,0),"x3")</f>
        <v>72x3</v>
      </c>
      <c r="D13" s="31"/>
      <c r="E13" s="39"/>
      <c r="F13" s="37" t="str">
        <f>CONCATENATE(ROUND($C$5*0.6,0),"x3")</f>
        <v>72x3</v>
      </c>
      <c r="G13" s="38" t="str">
        <f>CONCATENATE(ROUND($C$5*0.6,0),"x3")</f>
        <v>72x3</v>
      </c>
    </row>
    <row r="14" spans="1:7" ht="12.75" customHeight="1">
      <c r="A14" s="42"/>
      <c r="B14" s="33" t="str">
        <f>CONCATENATE(ROUND($C$5*0.7,0),"x2")</f>
        <v>84x2</v>
      </c>
      <c r="C14" s="34" t="str">
        <f>CONCATENATE(ROUND($C$5*0.7,0),"x2")</f>
        <v>84x2</v>
      </c>
      <c r="D14" s="31"/>
      <c r="E14" s="40"/>
      <c r="F14" s="33" t="str">
        <f>CONCATENATE(ROUND($C$5*0.7,0),"x2")</f>
        <v>84x2</v>
      </c>
      <c r="G14" s="34" t="str">
        <f>CONCATENATE(ROUND($C$5*0.7,0),"x2")</f>
        <v>84x2</v>
      </c>
    </row>
    <row r="15" spans="1:7" ht="12.75" customHeight="1">
      <c r="A15" s="36"/>
      <c r="B15" s="37" t="str">
        <f>CONCATENATE(ROUND($C$5*0.8,0),"x2 x6")</f>
        <v>96x2 x6</v>
      </c>
      <c r="C15" s="38" t="str">
        <f>CONCATENATE(ROUND($C$5*0.8,0),"x4 x6")</f>
        <v>96x4 x6</v>
      </c>
      <c r="D15" s="31"/>
      <c r="E15" s="39"/>
      <c r="F15" s="37" t="str">
        <f>CONCATENATE(ROUND($C$5*0.8,0),"x2 x6")</f>
        <v>96x2 x6</v>
      </c>
      <c r="G15" s="38" t="str">
        <f>CONCATENATE(ROUND($C$5*0.9,0),"x4 x4")</f>
        <v>108x4 x4</v>
      </c>
    </row>
    <row r="16" spans="1:7" ht="12.75" customHeight="1">
      <c r="A16" s="41"/>
      <c r="B16" s="24"/>
      <c r="C16" s="31"/>
      <c r="D16" s="31"/>
      <c r="E16" s="23"/>
      <c r="F16" s="24"/>
      <c r="G16" s="31"/>
    </row>
    <row r="17" spans="1:7" ht="12.75" customHeight="1">
      <c r="A17" s="32" t="s">
        <v>81</v>
      </c>
      <c r="B17" s="33" t="s">
        <v>82</v>
      </c>
      <c r="C17" s="34" t="s">
        <v>83</v>
      </c>
      <c r="D17" s="31"/>
      <c r="E17" s="35" t="s">
        <v>84</v>
      </c>
      <c r="F17" s="33" t="s">
        <v>85</v>
      </c>
      <c r="G17" s="34" t="s">
        <v>86</v>
      </c>
    </row>
    <row r="18" spans="1:7" ht="12.75" customHeight="1">
      <c r="A18" s="36"/>
      <c r="B18" s="37" t="str">
        <f>CONCATENATE(ROUND($C$5*0.6,0),"x3")</f>
        <v>72x3</v>
      </c>
      <c r="C18" s="38" t="str">
        <f>CONCATENATE(ROUND($C$5*0.6,0),"x3")</f>
        <v>72x3</v>
      </c>
      <c r="D18" s="31"/>
      <c r="E18" s="39"/>
      <c r="F18" s="37" t="str">
        <f>CONCATENATE(ROUND($C$5*0.6,0),"x3")</f>
        <v>72x3</v>
      </c>
      <c r="G18" s="38" t="str">
        <f>CONCATENATE(ROUND($C$5*0.6,0),"x3")</f>
        <v>72x3</v>
      </c>
    </row>
    <row r="19" spans="1:7" ht="12.75" customHeight="1">
      <c r="A19" s="42"/>
      <c r="B19" s="33" t="str">
        <f>CONCATENATE(ROUND($C$5*0.7,0),"x2")</f>
        <v>84x2</v>
      </c>
      <c r="C19" s="34" t="str">
        <f>CONCATENATE(ROUND($C$5*0.7,0),"x2")</f>
        <v>84x2</v>
      </c>
      <c r="D19" s="31"/>
      <c r="E19" s="40"/>
      <c r="F19" s="33" t="str">
        <f>CONCATENATE(ROUND($C$5*0.7,0),"x2")</f>
        <v>84x2</v>
      </c>
      <c r="G19" s="34" t="str">
        <f>CONCATENATE(ROUND($C$5*0.7,0),"x2")</f>
        <v>84x2</v>
      </c>
    </row>
    <row r="20" spans="1:7" ht="12.75" customHeight="1">
      <c r="A20" s="36"/>
      <c r="B20" s="37" t="str">
        <f>CONCATENATE(ROUND($C$5*0.8,0),"x2 x6")</f>
        <v>96x2 x6</v>
      </c>
      <c r="C20" s="38" t="str">
        <f>CONCATENATE(ROUND($C$5*0.8,0),"x5 x6")</f>
        <v>96x5 x6</v>
      </c>
      <c r="D20" s="31"/>
      <c r="E20" s="39"/>
      <c r="F20" s="37" t="str">
        <f>CONCATENATE(ROUND($C$5*0.8,0),"x2 x6")</f>
        <v>96x2 x6</v>
      </c>
      <c r="G20" s="38" t="str">
        <f>CONCATENATE(ROUND($C$5*0.95,0),"x3 x3")</f>
        <v>114x3 x3</v>
      </c>
    </row>
    <row r="21" spans="1:7" ht="12.75" customHeight="1">
      <c r="A21" s="41"/>
      <c r="B21" s="24"/>
      <c r="C21" s="31"/>
      <c r="D21" s="31"/>
      <c r="E21" s="23"/>
      <c r="F21" s="24"/>
      <c r="G21" s="31"/>
    </row>
    <row r="22" spans="1:7" ht="12.75" customHeight="1">
      <c r="A22" s="32" t="s">
        <v>87</v>
      </c>
      <c r="B22" s="33" t="s">
        <v>88</v>
      </c>
      <c r="C22" s="34" t="s">
        <v>89</v>
      </c>
      <c r="D22" s="31"/>
      <c r="E22" s="35" t="s">
        <v>90</v>
      </c>
      <c r="F22" s="33" t="s">
        <v>91</v>
      </c>
      <c r="G22" s="34" t="s">
        <v>92</v>
      </c>
    </row>
    <row r="23" spans="1:7" ht="12.75" customHeight="1">
      <c r="A23" s="36"/>
      <c r="B23" s="37" t="str">
        <f>CONCATENATE(ROUND($C$5*0.6,0),"x3")</f>
        <v>72x3</v>
      </c>
      <c r="C23" s="38" t="str">
        <f>CONCATENATE(ROUND($C$5*0.6,0),"x3")</f>
        <v>72x3</v>
      </c>
      <c r="D23" s="31"/>
      <c r="E23" s="39"/>
      <c r="F23" s="37" t="str">
        <f>CONCATENATE(ROUND($C$5*0.6,0),"x3")</f>
        <v>72x3</v>
      </c>
      <c r="G23" s="38" t="str">
        <f>CONCATENATE(ROUND($C$5*0.6,0),"x3")</f>
        <v>72x3</v>
      </c>
    </row>
    <row r="24" spans="1:7" ht="12.75" customHeight="1">
      <c r="A24" s="42"/>
      <c r="B24" s="33" t="str">
        <f>CONCATENATE(ROUND($C$5*0.7,0),"x2")</f>
        <v>84x2</v>
      </c>
      <c r="C24" s="34" t="str">
        <f>CONCATENATE(ROUND($C$5*0.7,0),"x2")</f>
        <v>84x2</v>
      </c>
      <c r="D24" s="31"/>
      <c r="E24" s="40"/>
      <c r="F24" s="33" t="str">
        <f>CONCATENATE(ROUND($C$5*0.7,0),"x2")</f>
        <v>84x2</v>
      </c>
      <c r="G24" s="34" t="str">
        <f>CONCATENATE(ROUND($C$5*0.7,0),"x2")</f>
        <v>84x2</v>
      </c>
    </row>
    <row r="25" spans="1:7" ht="12.75" customHeight="1">
      <c r="A25" s="43"/>
      <c r="B25" s="44" t="str">
        <f>CONCATENATE(ROUND($C$5*0.8,0),"x2 x6")</f>
        <v>96x2 x6</v>
      </c>
      <c r="C25" s="45" t="str">
        <f>CONCATENATE(ROUND($C$5*0.8,0),"x6 x6")</f>
        <v>96x6 x6</v>
      </c>
      <c r="D25" s="31"/>
      <c r="E25" s="39"/>
      <c r="F25" s="37" t="str">
        <f>CONCATENATE(ROUND($C$5*0.8,0),"x2 x6")</f>
        <v>96x2 x6</v>
      </c>
      <c r="G25" s="38" t="str">
        <f>CONCATENATE(ROUND($C$5*1,0),"x1")</f>
        <v>120x1</v>
      </c>
    </row>
    <row r="26" spans="1:7" ht="12.75" customHeight="1">
      <c r="A26" s="23"/>
      <c r="B26" s="24"/>
      <c r="C26" s="24"/>
      <c r="D26" s="31"/>
      <c r="E26" s="40"/>
      <c r="F26" s="40"/>
      <c r="G26" s="46" t="str">
        <f>CONCATENATE("(",ROUND($C$5*1.05,0),"x1)*")</f>
        <v>(126x1)*</v>
      </c>
    </row>
    <row r="27" spans="1:7" ht="12.75" customHeight="1">
      <c r="A27" s="23"/>
      <c r="B27" s="24"/>
      <c r="C27" s="24"/>
      <c r="D27" s="31"/>
      <c r="E27" s="47"/>
      <c r="F27" s="47"/>
      <c r="G27" s="48" t="str">
        <f>CONCATENATE("(",ROUND($C$5*1.1,0),"x1)*")</f>
        <v>(132x1)*</v>
      </c>
    </row>
    <row r="28" spans="1:7" ht="12.75" customHeight="1">
      <c r="A28" s="55" t="s">
        <v>93</v>
      </c>
      <c r="B28" s="50"/>
      <c r="C28" s="50"/>
      <c r="D28" s="50"/>
      <c r="E28" s="50"/>
      <c r="F28" s="50"/>
      <c r="G28" s="24"/>
    </row>
  </sheetData>
  <mergeCells count="5">
    <mergeCell ref="A2:E2"/>
    <mergeCell ref="A28:F28"/>
    <mergeCell ref="A6:C6"/>
    <mergeCell ref="E6:G6"/>
    <mergeCell ref="A1:E1"/>
  </mergeCells>
  <hyperlinks>
    <hyperlink ref="A3" r:id="rId1" display="http://www.allthingsgym.com/russian-squat-bench-press-deadlift-program-spreadsheet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Standard RSR</vt:lpstr>
      <vt:lpstr>RSR Masters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euc</cp:lastModifiedBy>
  <dcterms:modified xsi:type="dcterms:W3CDTF">2014-10-04T22:54:12Z</dcterms:modified>
</cp:coreProperties>
</file>