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Dropbox\Dropbox\Mine ting\"/>
    </mc:Choice>
  </mc:AlternateContent>
  <bookViews>
    <workbookView xWindow="0" yWindow="0" windowWidth="28800" windowHeight="12435" activeTab="1"/>
  </bookViews>
  <sheets>
    <sheet name="Max" sheetId="4" r:id="rId1"/>
    <sheet name="W531 BBB" sheetId="1" r:id="rId2"/>
  </sheets>
  <definedNames>
    <definedName name="INCBMAX">Max!$B$4</definedName>
    <definedName name="MPMAX">Max!$B$2</definedName>
    <definedName name="SGDLMAX">Max!$B$3</definedName>
    <definedName name="SQMAX">Max!$B$5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80" i="1" l="1"/>
  <c r="I80" i="1"/>
  <c r="O80" i="1"/>
  <c r="Q80" i="1"/>
  <c r="N15" i="1"/>
  <c r="N14" i="1"/>
  <c r="K80" i="1"/>
  <c r="H15" i="1"/>
  <c r="H14" i="1"/>
  <c r="E80" i="1"/>
  <c r="B15" i="1"/>
  <c r="B14" i="1"/>
  <c r="C118" i="1"/>
  <c r="I118" i="1"/>
  <c r="O118" i="1"/>
  <c r="C44" i="1"/>
  <c r="I44" i="1"/>
  <c r="O44" i="1"/>
  <c r="C5" i="1"/>
  <c r="I5" i="1"/>
  <c r="O5" i="1"/>
  <c r="Q44" i="1"/>
  <c r="N128" i="1"/>
  <c r="K44" i="1"/>
  <c r="H128" i="1"/>
  <c r="E44" i="1"/>
  <c r="B126" i="1"/>
  <c r="B128" i="1"/>
  <c r="Q5" i="1"/>
  <c r="N90" i="1"/>
  <c r="N89" i="1"/>
  <c r="K5" i="1"/>
  <c r="H90" i="1"/>
  <c r="Q118" i="1"/>
  <c r="N54" i="1"/>
  <c r="K118" i="1"/>
  <c r="H54" i="1"/>
  <c r="E118" i="1"/>
  <c r="B53" i="1"/>
  <c r="B54" i="1"/>
  <c r="E5" i="1"/>
  <c r="B90" i="1"/>
  <c r="B89" i="1"/>
  <c r="N127" i="1"/>
  <c r="H127" i="1"/>
  <c r="B127" i="1"/>
  <c r="N126" i="1"/>
  <c r="H126" i="1"/>
  <c r="N125" i="1"/>
  <c r="H125" i="1"/>
  <c r="B125" i="1"/>
  <c r="P122" i="1"/>
  <c r="O122" i="1"/>
  <c r="N122" i="1"/>
  <c r="J122" i="1"/>
  <c r="I122" i="1"/>
  <c r="H122" i="1"/>
  <c r="D122" i="1"/>
  <c r="C122" i="1"/>
  <c r="B122" i="1"/>
  <c r="P121" i="1"/>
  <c r="O121" i="1"/>
  <c r="N121" i="1"/>
  <c r="J121" i="1"/>
  <c r="I121" i="1"/>
  <c r="H121" i="1"/>
  <c r="D121" i="1"/>
  <c r="C121" i="1"/>
  <c r="B121" i="1"/>
  <c r="P120" i="1"/>
  <c r="O120" i="1"/>
  <c r="N120" i="1"/>
  <c r="J120" i="1"/>
  <c r="I120" i="1"/>
  <c r="H120" i="1"/>
  <c r="D120" i="1"/>
  <c r="C120" i="1"/>
  <c r="B120" i="1"/>
  <c r="P119" i="1"/>
  <c r="O119" i="1"/>
  <c r="N119" i="1"/>
  <c r="J119" i="1"/>
  <c r="I119" i="1"/>
  <c r="H119" i="1"/>
  <c r="D119" i="1"/>
  <c r="C119" i="1"/>
  <c r="B119" i="1"/>
  <c r="N91" i="1"/>
  <c r="H91" i="1"/>
  <c r="B91" i="1"/>
  <c r="H89" i="1"/>
  <c r="N88" i="1"/>
  <c r="H88" i="1"/>
  <c r="B88" i="1"/>
  <c r="P85" i="1"/>
  <c r="O85" i="1"/>
  <c r="N85" i="1"/>
  <c r="J85" i="1"/>
  <c r="I85" i="1"/>
  <c r="H85" i="1"/>
  <c r="D85" i="1"/>
  <c r="C85" i="1"/>
  <c r="B85" i="1"/>
  <c r="P84" i="1"/>
  <c r="O84" i="1"/>
  <c r="N84" i="1"/>
  <c r="J84" i="1"/>
  <c r="I84" i="1"/>
  <c r="H84" i="1"/>
  <c r="D84" i="1"/>
  <c r="C84" i="1"/>
  <c r="B84" i="1"/>
  <c r="P83" i="1"/>
  <c r="O83" i="1"/>
  <c r="N83" i="1"/>
  <c r="J83" i="1"/>
  <c r="I83" i="1"/>
  <c r="H83" i="1"/>
  <c r="D83" i="1"/>
  <c r="C83" i="1"/>
  <c r="B83" i="1"/>
  <c r="P82" i="1"/>
  <c r="O82" i="1"/>
  <c r="N82" i="1"/>
  <c r="J82" i="1"/>
  <c r="I82" i="1"/>
  <c r="H82" i="1"/>
  <c r="D82" i="1"/>
  <c r="C82" i="1"/>
  <c r="B82" i="1"/>
  <c r="N55" i="1"/>
  <c r="H55" i="1"/>
  <c r="B55" i="1"/>
  <c r="N53" i="1"/>
  <c r="H53" i="1"/>
  <c r="N52" i="1"/>
  <c r="H52" i="1"/>
  <c r="B52" i="1"/>
  <c r="P49" i="1"/>
  <c r="O49" i="1"/>
  <c r="N49" i="1"/>
  <c r="J49" i="1"/>
  <c r="I49" i="1"/>
  <c r="H49" i="1"/>
  <c r="D49" i="1"/>
  <c r="C49" i="1"/>
  <c r="B49" i="1"/>
  <c r="P48" i="1"/>
  <c r="O48" i="1"/>
  <c r="N48" i="1"/>
  <c r="J48" i="1"/>
  <c r="I48" i="1"/>
  <c r="H48" i="1"/>
  <c r="D48" i="1"/>
  <c r="C48" i="1"/>
  <c r="B48" i="1"/>
  <c r="P47" i="1"/>
  <c r="O47" i="1"/>
  <c r="N47" i="1"/>
  <c r="J47" i="1"/>
  <c r="I47" i="1"/>
  <c r="H47" i="1"/>
  <c r="D47" i="1"/>
  <c r="C47" i="1"/>
  <c r="B47" i="1"/>
  <c r="P46" i="1"/>
  <c r="O46" i="1"/>
  <c r="N46" i="1"/>
  <c r="J46" i="1"/>
  <c r="I46" i="1"/>
  <c r="H46" i="1"/>
  <c r="D46" i="1"/>
  <c r="C46" i="1"/>
  <c r="B46" i="1"/>
  <c r="N13" i="1"/>
  <c r="H13" i="1"/>
  <c r="B13" i="1"/>
  <c r="N12" i="1"/>
  <c r="H12" i="1"/>
  <c r="B12" i="1"/>
  <c r="P9" i="1"/>
  <c r="O9" i="1"/>
  <c r="N9" i="1"/>
  <c r="J9" i="1"/>
  <c r="I9" i="1"/>
  <c r="H9" i="1"/>
  <c r="D9" i="1"/>
  <c r="C9" i="1"/>
  <c r="B9" i="1"/>
  <c r="P8" i="1"/>
  <c r="O8" i="1"/>
  <c r="N8" i="1"/>
  <c r="J8" i="1"/>
  <c r="I8" i="1"/>
  <c r="H8" i="1"/>
  <c r="D8" i="1"/>
  <c r="C8" i="1"/>
  <c r="B8" i="1"/>
  <c r="P7" i="1"/>
  <c r="O7" i="1"/>
  <c r="N7" i="1"/>
  <c r="J7" i="1"/>
  <c r="I7" i="1"/>
  <c r="H7" i="1"/>
  <c r="D7" i="1"/>
  <c r="C7" i="1"/>
  <c r="B7" i="1"/>
  <c r="P6" i="1"/>
  <c r="O6" i="1"/>
  <c r="N6" i="1"/>
  <c r="J6" i="1"/>
  <c r="I6" i="1"/>
  <c r="H6" i="1"/>
  <c r="D6" i="1"/>
  <c r="C6" i="1"/>
  <c r="B6" i="1"/>
</calcChain>
</file>

<file path=xl/sharedStrings.xml><?xml version="1.0" encoding="utf-8"?>
<sst xmlns="http://schemas.openxmlformats.org/spreadsheetml/2006/main" count="245" uniqueCount="77">
  <si>
    <t>Day 1: Upper body</t>
  </si>
  <si>
    <t>Max =</t>
  </si>
  <si>
    <t>WL max =</t>
  </si>
  <si>
    <t>D: 40% x 5, 50% x 5, 60% x 5</t>
  </si>
  <si>
    <t>5x10 x 50%</t>
  </si>
  <si>
    <t>5x10 x 65%</t>
  </si>
  <si>
    <t>5x10 x 70%</t>
  </si>
  <si>
    <t>5x10 x 55%</t>
  </si>
  <si>
    <t>5x10 x 60%</t>
  </si>
  <si>
    <t>B2) Pulley rows P75</t>
  </si>
  <si>
    <t>5x10</t>
  </si>
  <si>
    <t>C1: Dips 3020 R0</t>
  </si>
  <si>
    <t>5x15</t>
  </si>
  <si>
    <t>3x10</t>
  </si>
  <si>
    <t>3 x 10-15</t>
  </si>
  <si>
    <t>3 x 6-8</t>
  </si>
  <si>
    <t>E) DB external rotation</t>
  </si>
  <si>
    <t>3 x 10-12</t>
  </si>
  <si>
    <t>Day 2: Lower body</t>
  </si>
  <si>
    <t>DL max =</t>
  </si>
  <si>
    <t>C) GHR P75</t>
  </si>
  <si>
    <t>5x6-8</t>
  </si>
  <si>
    <t>D) Decline leg press P60</t>
  </si>
  <si>
    <t>6x8</t>
  </si>
  <si>
    <t>Day 3: Off/wellnes</t>
  </si>
  <si>
    <t>Day 4: Upper body (Inc. BP)</t>
  </si>
  <si>
    <t>B2) NG pull ups P75</t>
  </si>
  <si>
    <t>8x5</t>
  </si>
  <si>
    <t>8x4</t>
  </si>
  <si>
    <t>8x3</t>
  </si>
  <si>
    <t>C2) CS rows P60</t>
  </si>
  <si>
    <t>C1) FFE DB split squat P10</t>
  </si>
  <si>
    <t>C2) Lying leg curls</t>
  </si>
  <si>
    <t>7x15</t>
  </si>
  <si>
    <t>D) Abs P60</t>
  </si>
  <si>
    <t>5 sæt</t>
  </si>
  <si>
    <t>Repeat</t>
  </si>
  <si>
    <t>3x15</t>
  </si>
  <si>
    <t>2x10</t>
  </si>
  <si>
    <t>Efter behov og temperament</t>
  </si>
  <si>
    <t>3x6-8</t>
  </si>
  <si>
    <t>3x10 x 60%</t>
  </si>
  <si>
    <t>3x10 x 70%</t>
  </si>
  <si>
    <t>3x10 x 65%</t>
  </si>
  <si>
    <t>5x3</t>
  </si>
  <si>
    <t>5x5</t>
  </si>
  <si>
    <t>Efter temperament</t>
  </si>
  <si>
    <t>2 x 10-12</t>
  </si>
  <si>
    <t>5x4</t>
  </si>
  <si>
    <t>C: 75% x 5, 85% x 3, 95% x 1</t>
  </si>
  <si>
    <t>B: 80% x 3, 85% x 3, 90% x 3</t>
  </si>
  <si>
    <t>A: 75% x 5, 80% x 5, 85% x 5</t>
  </si>
  <si>
    <t>Day 5: Lower body (SQ)</t>
  </si>
  <si>
    <t>MP</t>
  </si>
  <si>
    <t>Snatch-grip DL</t>
  </si>
  <si>
    <t>INDTAST INTET HER</t>
  </si>
  <si>
    <t>Wendler 5/3/1 - BBB</t>
  </si>
  <si>
    <t>Day 6: Off/wellnes</t>
  </si>
  <si>
    <t>Indtast dit max her:</t>
  </si>
  <si>
    <t>Inc. BP</t>
  </si>
  <si>
    <t>BSQ</t>
  </si>
  <si>
    <t>B1) CG BP m. fatbar P10</t>
  </si>
  <si>
    <t>A: Siddende mili. m. fatbar  (Wendler) 3010 R0</t>
  </si>
  <si>
    <t>D1) Biceps</t>
  </si>
  <si>
    <t>D2) Triceps</t>
  </si>
  <si>
    <t>A): SUMO DL R120</t>
  </si>
  <si>
    <t>B) Squat m. cambered R90</t>
  </si>
  <si>
    <t>E1) Calfs P60</t>
  </si>
  <si>
    <t>E2) Abs P60</t>
  </si>
  <si>
    <t>A) CG BP m. fatbar R90</t>
  </si>
  <si>
    <t>B1) Siddende mili. m. fatbar P10</t>
  </si>
  <si>
    <t>C1) Incl. DB bench press P10</t>
  </si>
  <si>
    <t>A: Squat m. cambered (Wendler) T2010 R90-120</t>
  </si>
  <si>
    <t>B) SUMO DL P90</t>
  </si>
  <si>
    <t>D) Calfs P30</t>
  </si>
  <si>
    <t>1.</t>
  </si>
  <si>
    <t>C2) PG pulldowns P60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</si>
</sst>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b/>
      <sz val="14"/>
      <color indexed="55"/>
      <name val="Arial"/>
      <family val="2"/>
    </font>
    <font>
      <sz val="10"/>
      <color theme="1"/>
      <name val="Arial"/>
      <family val="2"/>
    </font>
    <font>
      <b/>
      <sz val="10"/>
      <color indexed="52"/>
      <name val="Arial"/>
    </font>
    <font>
      <sz val="10"/>
      <name val="Arial"/>
    </font>
    <font>
      <b/>
      <sz val="10"/>
      <color rgb="FFFF0000"/>
      <name val="Arial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</font>
    <font>
      <sz val="10"/>
      <color rgb="FF000000"/>
      <name val="Calibri"/>
    </font>
    <font>
      <sz val="10"/>
      <name val="Arial"/>
      <family val="2"/>
    </font>
    <font>
      <b/>
      <sz val="10"/>
      <color rgb="FFFF9900"/>
      <name val="Arial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Arial CE"/>
    </font>
    <font>
      <sz val="10"/>
      <color theme="1"/>
      <name val="Arial CE"/>
    </font>
    <font>
      <b/>
      <sz val="16"/>
      <color theme="1"/>
      <name val="Arial"/>
      <family val="2"/>
    </font>
    <font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7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Border="1" applyAlignment="1"/>
    <xf numFmtId="0" fontId="3" fillId="0" borderId="1" xfId="0" applyFont="1" applyBorder="1" applyAlignment="1"/>
    <xf numFmtId="0" fontId="4" fillId="0" borderId="1" xfId="0" applyFont="1" applyBorder="1" applyAlignment="1"/>
    <xf numFmtId="0" fontId="5" fillId="0" borderId="1" xfId="0" applyFont="1" applyBorder="1" applyAlignment="1"/>
    <xf numFmtId="0" fontId="5" fillId="0" borderId="1" xfId="0" applyFont="1" applyBorder="1" applyAlignment="1">
      <alignment horizontal="right"/>
    </xf>
    <xf numFmtId="0" fontId="6" fillId="0" borderId="1" xfId="0" applyFont="1" applyBorder="1" applyAlignment="1"/>
    <xf numFmtId="0" fontId="7" fillId="0" borderId="1" xfId="0" applyFont="1" applyBorder="1" applyAlignment="1">
      <alignment horizontal="right"/>
    </xf>
    <xf numFmtId="0" fontId="4" fillId="0" borderId="0" xfId="0" applyFont="1" applyBorder="1" applyAlignment="1"/>
    <xf numFmtId="0" fontId="7" fillId="0" borderId="0" xfId="0" applyFont="1" applyBorder="1" applyAlignment="1">
      <alignment horizontal="right"/>
    </xf>
    <xf numFmtId="0" fontId="6" fillId="0" borderId="1" xfId="0" applyNumberFormat="1" applyFont="1" applyBorder="1" applyAlignment="1"/>
    <xf numFmtId="0" fontId="7" fillId="0" borderId="1" xfId="0" applyFont="1" applyBorder="1" applyAlignment="1"/>
    <xf numFmtId="0" fontId="8" fillId="0" borderId="1" xfId="0" applyNumberFormat="1" applyFont="1" applyBorder="1" applyAlignment="1"/>
    <xf numFmtId="0" fontId="9" fillId="0" borderId="0" xfId="0" applyFont="1" applyAlignment="1"/>
    <xf numFmtId="0" fontId="5" fillId="0" borderId="0" xfId="0" applyFont="1" applyBorder="1" applyAlignment="1"/>
    <xf numFmtId="0" fontId="2" fillId="0" borderId="1" xfId="0" applyFont="1" applyBorder="1" applyAlignment="1"/>
    <xf numFmtId="0" fontId="4" fillId="0" borderId="2" xfId="0" applyFont="1" applyBorder="1" applyAlignment="1"/>
    <xf numFmtId="0" fontId="10" fillId="0" borderId="0" xfId="0" applyFont="1" applyBorder="1" applyAlignment="1"/>
    <xf numFmtId="0" fontId="7" fillId="0" borderId="0" xfId="0" applyFont="1" applyBorder="1" applyAlignment="1"/>
    <xf numFmtId="0" fontId="11" fillId="0" borderId="1" xfId="0" applyFont="1" applyBorder="1" applyAlignment="1"/>
    <xf numFmtId="0" fontId="8" fillId="0" borderId="3" xfId="0" applyFont="1" applyBorder="1" applyAlignment="1"/>
    <xf numFmtId="0" fontId="5" fillId="0" borderId="4" xfId="0" applyFont="1" applyBorder="1" applyAlignment="1"/>
    <xf numFmtId="0" fontId="0" fillId="0" borderId="0" xfId="0" applyAlignment="1">
      <alignment vertical="center"/>
    </xf>
    <xf numFmtId="0" fontId="12" fillId="0" borderId="0" xfId="0" applyFont="1" applyBorder="1" applyAlignment="1"/>
    <xf numFmtId="0" fontId="5" fillId="0" borderId="0" xfId="0" applyFont="1" applyBorder="1" applyAlignment="1">
      <alignment horizontal="right"/>
    </xf>
    <xf numFmtId="0" fontId="8" fillId="0" borderId="0" xfId="0" applyFont="1" applyBorder="1" applyAlignment="1"/>
    <xf numFmtId="0" fontId="9" fillId="0" borderId="0" xfId="0" applyFont="1" applyBorder="1" applyAlignment="1"/>
    <xf numFmtId="0" fontId="8" fillId="0" borderId="4" xfId="0" applyFont="1" applyBorder="1" applyAlignment="1"/>
    <xf numFmtId="0" fontId="15" fillId="0" borderId="0" xfId="0" applyFont="1" applyAlignment="1"/>
    <xf numFmtId="0" fontId="16" fillId="0" borderId="0" xfId="0" applyFont="1"/>
    <xf numFmtId="0" fontId="17" fillId="0" borderId="0" xfId="0" applyFont="1"/>
    <xf numFmtId="0" fontId="18" fillId="0" borderId="0" xfId="0" applyFont="1" applyAlignment="1"/>
    <xf numFmtId="0" fontId="19" fillId="0" borderId="0" xfId="0" applyFont="1" applyAlignment="1"/>
    <xf numFmtId="0" fontId="0" fillId="0" borderId="0" xfId="0" applyAlignment="1">
      <alignment horizontal="center"/>
    </xf>
  </cellXfs>
  <cellStyles count="5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B5" sqref="B5"/>
    </sheetView>
  </sheetViews>
  <sheetFormatPr defaultRowHeight="15"/>
  <cols>
    <col min="1" max="1" width="16.42578125" bestFit="1" customWidth="1"/>
  </cols>
  <sheetData>
    <row r="1" spans="1:7">
      <c r="A1" s="31" t="s">
        <v>58</v>
      </c>
      <c r="B1" s="32"/>
      <c r="F1" s="35" t="s">
        <v>75</v>
      </c>
      <c r="G1" s="35"/>
    </row>
    <row r="2" spans="1:7">
      <c r="A2" s="32" t="s">
        <v>53</v>
      </c>
      <c r="B2" s="32">
        <v>110</v>
      </c>
      <c r="F2">
        <v>75</v>
      </c>
      <c r="G2">
        <v>80</v>
      </c>
    </row>
    <row r="3" spans="1:7">
      <c r="A3" s="32" t="s">
        <v>54</v>
      </c>
      <c r="B3" s="32">
        <v>190</v>
      </c>
      <c r="F3">
        <v>140</v>
      </c>
      <c r="G3">
        <v>150</v>
      </c>
    </row>
    <row r="4" spans="1:7">
      <c r="A4" s="32" t="s">
        <v>59</v>
      </c>
      <c r="B4" s="32">
        <v>160</v>
      </c>
      <c r="F4">
        <v>115</v>
      </c>
      <c r="G4">
        <v>120</v>
      </c>
    </row>
    <row r="5" spans="1:7">
      <c r="A5" s="32" t="s">
        <v>60</v>
      </c>
      <c r="B5" s="32">
        <v>175</v>
      </c>
      <c r="F5">
        <v>150</v>
      </c>
      <c r="G5">
        <v>165</v>
      </c>
    </row>
  </sheetData>
  <mergeCells count="1">
    <mergeCell ref="F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5"/>
  <sheetViews>
    <sheetView tabSelected="1" workbookViewId="0">
      <selection activeCell="A30" sqref="A30"/>
    </sheetView>
  </sheetViews>
  <sheetFormatPr defaultColWidth="8.7109375" defaultRowHeight="12.75"/>
  <cols>
    <col min="1" max="1" width="45" style="2" bestFit="1" customWidth="1"/>
    <col min="2" max="2" width="9.140625" style="2" customWidth="1"/>
    <col min="3" max="3" width="8.7109375" style="2"/>
    <col min="4" max="4" width="10.7109375" style="2" customWidth="1"/>
    <col min="5" max="5" width="10.140625" style="2" bestFit="1" customWidth="1"/>
    <col min="6" max="6" width="17.7109375" style="2" customWidth="1"/>
    <col min="7" max="7" width="42.140625" style="2" bestFit="1" customWidth="1"/>
    <col min="8" max="12" width="8.7109375" style="2"/>
    <col min="13" max="13" width="42.140625" style="2" bestFit="1" customWidth="1"/>
    <col min="14" max="16384" width="8.7109375" style="2"/>
  </cols>
  <sheetData>
    <row r="1" spans="1:17" ht="20.25">
      <c r="A1" s="33" t="s">
        <v>55</v>
      </c>
    </row>
    <row r="2" spans="1:17" ht="20.25">
      <c r="A2" s="34" t="s">
        <v>56</v>
      </c>
    </row>
    <row r="3" spans="1:17">
      <c r="A3" s="30"/>
    </row>
    <row r="4" spans="1:17" ht="18">
      <c r="A4" s="1" t="s">
        <v>0</v>
      </c>
      <c r="N4" s="3"/>
      <c r="O4" s="3"/>
    </row>
    <row r="5" spans="1:17">
      <c r="A5" s="4" t="s">
        <v>62</v>
      </c>
      <c r="B5" s="2" t="s">
        <v>1</v>
      </c>
      <c r="C5" s="2">
        <f>MPMAX</f>
        <v>110</v>
      </c>
      <c r="D5" s="2" t="s">
        <v>2</v>
      </c>
      <c r="E5" s="2">
        <f>C5*0.9</f>
        <v>99</v>
      </c>
      <c r="G5" s="4" t="s">
        <v>62</v>
      </c>
      <c r="H5" s="2" t="s">
        <v>1</v>
      </c>
      <c r="I5" s="2">
        <f>C5+5</f>
        <v>115</v>
      </c>
      <c r="J5" s="2" t="s">
        <v>2</v>
      </c>
      <c r="K5" s="2">
        <f>I5*0.9</f>
        <v>103.5</v>
      </c>
      <c r="M5" s="4" t="s">
        <v>62</v>
      </c>
      <c r="N5" s="2" t="s">
        <v>1</v>
      </c>
      <c r="O5" s="2">
        <f>I5+2.5</f>
        <v>117.5</v>
      </c>
      <c r="P5" s="2" t="s">
        <v>2</v>
      </c>
      <c r="Q5" s="2">
        <f>O5*0.9</f>
        <v>105.75</v>
      </c>
    </row>
    <row r="6" spans="1:17">
      <c r="A6" s="5" t="s">
        <v>51</v>
      </c>
      <c r="B6" s="6">
        <f>E5*0.75</f>
        <v>74.25</v>
      </c>
      <c r="C6" s="6">
        <f>E5*0.8</f>
        <v>79.2</v>
      </c>
      <c r="D6" s="6">
        <f>E5*0.85</f>
        <v>84.149999999999991</v>
      </c>
      <c r="G6" s="5" t="s">
        <v>51</v>
      </c>
      <c r="H6" s="6">
        <f>K5*0.75</f>
        <v>77.625</v>
      </c>
      <c r="I6" s="6">
        <f>K5*0.8</f>
        <v>82.800000000000011</v>
      </c>
      <c r="J6" s="6">
        <f>K5*0.85</f>
        <v>87.974999999999994</v>
      </c>
      <c r="M6" s="5" t="s">
        <v>51</v>
      </c>
      <c r="N6" s="6">
        <f>Q5*0.75</f>
        <v>79.3125</v>
      </c>
      <c r="O6" s="6">
        <f>Q5*0.8</f>
        <v>84.600000000000009</v>
      </c>
      <c r="P6" s="6">
        <f>Q5*0.85</f>
        <v>89.887500000000003</v>
      </c>
    </row>
    <row r="7" spans="1:17">
      <c r="A7" s="5" t="s">
        <v>50</v>
      </c>
      <c r="B7" s="6">
        <f>E5*0.8</f>
        <v>79.2</v>
      </c>
      <c r="C7" s="7">
        <f>E5*0.85</f>
        <v>84.149999999999991</v>
      </c>
      <c r="D7" s="7">
        <f>E5*0.9</f>
        <v>89.100000000000009</v>
      </c>
      <c r="G7" s="5" t="s">
        <v>50</v>
      </c>
      <c r="H7" s="6">
        <f>K5*0.8</f>
        <v>82.800000000000011</v>
      </c>
      <c r="I7" s="7">
        <f>K5*0.85</f>
        <v>87.974999999999994</v>
      </c>
      <c r="J7" s="7">
        <f>K5*0.9</f>
        <v>93.15</v>
      </c>
      <c r="M7" s="5" t="s">
        <v>50</v>
      </c>
      <c r="N7" s="6">
        <f>Q5*0.8</f>
        <v>84.600000000000009</v>
      </c>
      <c r="O7" s="7">
        <f>Q5*0.85</f>
        <v>89.887500000000003</v>
      </c>
      <c r="P7" s="7">
        <f>Q5*0.9</f>
        <v>95.174999999999997</v>
      </c>
    </row>
    <row r="8" spans="1:17">
      <c r="A8" s="5" t="s">
        <v>49</v>
      </c>
      <c r="B8" s="7">
        <f>E5*0.75</f>
        <v>74.25</v>
      </c>
      <c r="C8" s="7">
        <f>E5*0.85</f>
        <v>84.149999999999991</v>
      </c>
      <c r="D8" s="7">
        <f>E5*0.95</f>
        <v>94.05</v>
      </c>
      <c r="G8" s="5" t="s">
        <v>49</v>
      </c>
      <c r="H8" s="7">
        <f>K5*0.75</f>
        <v>77.625</v>
      </c>
      <c r="I8" s="7">
        <f>K5*0.85</f>
        <v>87.974999999999994</v>
      </c>
      <c r="J8" s="7">
        <f>K5*0.95</f>
        <v>98.324999999999989</v>
      </c>
      <c r="M8" s="5" t="s">
        <v>49</v>
      </c>
      <c r="N8" s="7">
        <f>Q5*0.75</f>
        <v>79.3125</v>
      </c>
      <c r="O8" s="7">
        <f>Q5*0.85</f>
        <v>89.887500000000003</v>
      </c>
      <c r="P8" s="7">
        <f>Q5*0.95</f>
        <v>100.46249999999999</v>
      </c>
    </row>
    <row r="9" spans="1:17">
      <c r="A9" s="5" t="s">
        <v>3</v>
      </c>
      <c r="B9" s="7">
        <f>E5*0.4</f>
        <v>39.6</v>
      </c>
      <c r="C9" s="7">
        <f>E5*0.5</f>
        <v>49.5</v>
      </c>
      <c r="D9" s="7">
        <f>E5*0.6</f>
        <v>59.4</v>
      </c>
      <c r="G9" s="5" t="s">
        <v>3</v>
      </c>
      <c r="H9" s="7">
        <f>K5*0.4</f>
        <v>41.400000000000006</v>
      </c>
      <c r="I9" s="7">
        <f>K5*0.5</f>
        <v>51.75</v>
      </c>
      <c r="J9" s="7">
        <f>K5*0.6</f>
        <v>62.099999999999994</v>
      </c>
      <c r="M9" s="5" t="s">
        <v>3</v>
      </c>
      <c r="N9" s="7">
        <f>Q5*0.4</f>
        <v>42.300000000000004</v>
      </c>
      <c r="O9" s="7">
        <f>Q5*0.5</f>
        <v>52.875</v>
      </c>
      <c r="P9" s="7">
        <f>Q5*0.6</f>
        <v>63.449999999999996</v>
      </c>
    </row>
    <row r="10" spans="1:17">
      <c r="N10" s="3"/>
      <c r="O10" s="3"/>
    </row>
    <row r="11" spans="1:17">
      <c r="A11" s="4" t="s">
        <v>61</v>
      </c>
      <c r="B11" s="8"/>
      <c r="G11" s="4" t="s">
        <v>61</v>
      </c>
      <c r="H11" s="8"/>
      <c r="M11" s="4" t="s">
        <v>61</v>
      </c>
      <c r="N11" s="8"/>
      <c r="O11" s="3"/>
    </row>
    <row r="12" spans="1:17">
      <c r="A12" s="5" t="s">
        <v>4</v>
      </c>
      <c r="B12" s="9">
        <f>E80*0.5</f>
        <v>72</v>
      </c>
      <c r="G12" s="5" t="s">
        <v>5</v>
      </c>
      <c r="H12" s="9">
        <f>K80*0.65</f>
        <v>96.525000000000006</v>
      </c>
      <c r="M12" s="5" t="s">
        <v>6</v>
      </c>
      <c r="N12" s="9">
        <f>Q80*0.7</f>
        <v>105.52499999999999</v>
      </c>
      <c r="O12" s="3"/>
    </row>
    <row r="13" spans="1:17">
      <c r="A13" s="5" t="s">
        <v>7</v>
      </c>
      <c r="B13" s="9">
        <f>E80*0.55</f>
        <v>79.2</v>
      </c>
      <c r="G13" s="5" t="s">
        <v>5</v>
      </c>
      <c r="H13" s="9">
        <f>K80*0.65</f>
        <v>96.525000000000006</v>
      </c>
      <c r="M13" s="5" t="s">
        <v>6</v>
      </c>
      <c r="N13" s="9">
        <f>Q80*0.7</f>
        <v>105.52499999999999</v>
      </c>
      <c r="O13" s="3"/>
    </row>
    <row r="14" spans="1:17">
      <c r="A14" s="5" t="s">
        <v>8</v>
      </c>
      <c r="B14" s="9">
        <f>E80*0.6</f>
        <v>86.399999999999991</v>
      </c>
      <c r="G14" s="5" t="s">
        <v>5</v>
      </c>
      <c r="H14" s="9">
        <f>$K$80*0.65</f>
        <v>96.525000000000006</v>
      </c>
      <c r="M14" s="5" t="s">
        <v>6</v>
      </c>
      <c r="N14" s="9">
        <f>$Q$80*0.7</f>
        <v>105.52499999999999</v>
      </c>
      <c r="O14" s="3"/>
    </row>
    <row r="15" spans="1:17">
      <c r="A15" s="10" t="s">
        <v>41</v>
      </c>
      <c r="B15" s="9">
        <f>E80*0.6</f>
        <v>86.399999999999991</v>
      </c>
      <c r="D15" s="10"/>
      <c r="E15" s="11"/>
      <c r="G15" s="5" t="s">
        <v>43</v>
      </c>
      <c r="H15" s="9">
        <f>$K$80*0.65</f>
        <v>96.525000000000006</v>
      </c>
      <c r="M15" s="5" t="s">
        <v>42</v>
      </c>
      <c r="N15" s="9">
        <f>$Q$80*0.7</f>
        <v>105.52499999999999</v>
      </c>
      <c r="O15" s="3"/>
    </row>
    <row r="17" spans="1:15">
      <c r="A17" s="4" t="s">
        <v>9</v>
      </c>
      <c r="B17" s="8"/>
      <c r="G17" s="10"/>
      <c r="H17" s="11"/>
      <c r="N17" s="3"/>
      <c r="O17" s="3"/>
    </row>
    <row r="18" spans="1:15">
      <c r="A18" s="5" t="s">
        <v>13</v>
      </c>
      <c r="B18" s="9"/>
      <c r="G18" s="10"/>
      <c r="H18" s="11"/>
      <c r="N18" s="3"/>
      <c r="O18" s="3"/>
    </row>
    <row r="19" spans="1:15">
      <c r="A19" s="5" t="s">
        <v>13</v>
      </c>
      <c r="B19" s="9"/>
      <c r="G19" s="10"/>
      <c r="H19" s="11"/>
      <c r="N19" s="3"/>
      <c r="O19" s="3"/>
    </row>
    <row r="20" spans="1:15">
      <c r="A20" s="5" t="s">
        <v>13</v>
      </c>
      <c r="B20" s="9"/>
      <c r="G20" s="10"/>
      <c r="H20" s="11"/>
      <c r="N20" s="3"/>
      <c r="O20" s="3"/>
    </row>
    <row r="21" spans="1:15">
      <c r="A21" s="5" t="s">
        <v>38</v>
      </c>
      <c r="B21" s="9"/>
      <c r="G21" s="10"/>
      <c r="H21" s="11"/>
      <c r="N21" s="3"/>
      <c r="O21" s="3"/>
    </row>
    <row r="22" spans="1:15">
      <c r="N22" s="3"/>
      <c r="O22" s="3"/>
    </row>
    <row r="23" spans="1:15">
      <c r="A23" s="4" t="s">
        <v>11</v>
      </c>
      <c r="B23" s="12"/>
      <c r="N23" s="3"/>
      <c r="O23" s="3"/>
    </row>
    <row r="24" spans="1:15">
      <c r="A24" s="5" t="s">
        <v>12</v>
      </c>
      <c r="B24" s="13"/>
      <c r="N24" s="3"/>
      <c r="O24" s="3"/>
    </row>
    <row r="25" spans="1:15">
      <c r="A25" s="5" t="s">
        <v>12</v>
      </c>
      <c r="B25" s="13"/>
      <c r="N25" s="3"/>
      <c r="O25" s="3"/>
    </row>
    <row r="26" spans="1:15">
      <c r="A26" s="5" t="s">
        <v>12</v>
      </c>
      <c r="B26" s="9"/>
      <c r="N26" s="3"/>
      <c r="O26" s="3"/>
    </row>
    <row r="27" spans="1:15">
      <c r="A27" s="5" t="s">
        <v>37</v>
      </c>
      <c r="B27" s="9"/>
      <c r="N27" s="3"/>
      <c r="O27" s="3"/>
    </row>
    <row r="28" spans="1:15">
      <c r="N28" s="3"/>
      <c r="O28" s="3"/>
    </row>
    <row r="29" spans="1:15">
      <c r="A29" s="4" t="s">
        <v>76</v>
      </c>
      <c r="B29" s="8"/>
      <c r="N29" s="3"/>
      <c r="O29" s="3"/>
    </row>
    <row r="30" spans="1:15">
      <c r="A30" s="5" t="s">
        <v>13</v>
      </c>
      <c r="B30" s="13"/>
      <c r="N30" s="3"/>
      <c r="O30" s="3"/>
    </row>
    <row r="31" spans="1:15">
      <c r="A31" s="5" t="s">
        <v>13</v>
      </c>
      <c r="B31" s="9"/>
      <c r="N31" s="3"/>
      <c r="O31" s="3"/>
    </row>
    <row r="32" spans="1:15">
      <c r="A32" s="5" t="s">
        <v>13</v>
      </c>
      <c r="B32" s="9"/>
      <c r="N32" s="3"/>
      <c r="O32" s="3"/>
    </row>
    <row r="33" spans="1:17">
      <c r="A33" s="5" t="s">
        <v>38</v>
      </c>
      <c r="B33" s="9"/>
      <c r="N33" s="3"/>
      <c r="O33" s="3"/>
    </row>
    <row r="34" spans="1:17">
      <c r="N34" s="3"/>
      <c r="O34" s="3"/>
    </row>
    <row r="35" spans="1:17">
      <c r="A35" s="4" t="s">
        <v>63</v>
      </c>
      <c r="B35" s="14"/>
      <c r="D35" s="2" t="s">
        <v>39</v>
      </c>
      <c r="M35" s="3"/>
      <c r="N35" s="3"/>
      <c r="O35" s="3"/>
    </row>
    <row r="36" spans="1:17">
      <c r="A36" s="5" t="s">
        <v>14</v>
      </c>
      <c r="B36" s="6"/>
      <c r="M36" s="3"/>
      <c r="N36" s="3"/>
      <c r="O36" s="3"/>
    </row>
    <row r="37" spans="1:17">
      <c r="A37" s="15"/>
      <c r="B37" s="15"/>
      <c r="M37" s="3"/>
      <c r="N37" s="3"/>
      <c r="O37" s="3"/>
    </row>
    <row r="38" spans="1:17">
      <c r="A38" s="4" t="s">
        <v>64</v>
      </c>
      <c r="B38" s="14"/>
      <c r="M38" s="3"/>
      <c r="N38" s="3"/>
      <c r="O38" s="3"/>
    </row>
    <row r="39" spans="1:17">
      <c r="A39" s="5" t="s">
        <v>15</v>
      </c>
      <c r="B39" s="6"/>
      <c r="M39" s="3"/>
      <c r="N39" s="3"/>
      <c r="O39" s="3"/>
    </row>
    <row r="40" spans="1:17">
      <c r="A40" s="10"/>
      <c r="B40" s="16"/>
      <c r="M40" s="3"/>
      <c r="N40" s="3"/>
      <c r="O40" s="3"/>
    </row>
    <row r="41" spans="1:17">
      <c r="A41" s="4" t="s">
        <v>16</v>
      </c>
      <c r="B41" s="14"/>
      <c r="M41" s="3"/>
      <c r="N41" s="3"/>
      <c r="O41" s="3"/>
    </row>
    <row r="42" spans="1:17">
      <c r="A42" s="5" t="s">
        <v>17</v>
      </c>
      <c r="B42" s="6"/>
      <c r="M42" s="3"/>
      <c r="N42" s="3"/>
      <c r="O42" s="3"/>
    </row>
    <row r="43" spans="1:17">
      <c r="M43" s="3"/>
      <c r="N43" s="3"/>
      <c r="O43" s="3"/>
    </row>
    <row r="44" spans="1:17" ht="18">
      <c r="A44" s="1" t="s">
        <v>18</v>
      </c>
      <c r="B44" s="2" t="s">
        <v>19</v>
      </c>
      <c r="C44" s="2">
        <f>SGDLMAX</f>
        <v>190</v>
      </c>
      <c r="D44" s="2" t="s">
        <v>1</v>
      </c>
      <c r="E44" s="2">
        <f>C44*0.9</f>
        <v>171</v>
      </c>
      <c r="G44" s="1"/>
      <c r="H44" s="2" t="s">
        <v>19</v>
      </c>
      <c r="I44" s="2">
        <f>C44+10</f>
        <v>200</v>
      </c>
      <c r="J44" s="2" t="s">
        <v>1</v>
      </c>
      <c r="K44" s="2">
        <f>I44*0.9</f>
        <v>180</v>
      </c>
      <c r="M44" s="1"/>
      <c r="N44" s="2" t="s">
        <v>19</v>
      </c>
      <c r="O44" s="2">
        <f>I44+10</f>
        <v>210</v>
      </c>
      <c r="P44" s="2" t="s">
        <v>1</v>
      </c>
      <c r="Q44" s="2">
        <f>O44*0.9</f>
        <v>189</v>
      </c>
    </row>
    <row r="45" spans="1:17">
      <c r="A45" s="4" t="s">
        <v>65</v>
      </c>
      <c r="B45" s="8"/>
      <c r="C45" s="17"/>
      <c r="D45" s="17"/>
      <c r="G45" s="4" t="s">
        <v>65</v>
      </c>
      <c r="H45" s="8"/>
      <c r="I45" s="17"/>
      <c r="J45" s="17"/>
      <c r="M45" s="4" t="s">
        <v>65</v>
      </c>
      <c r="N45" s="8"/>
      <c r="O45" s="17"/>
      <c r="P45" s="17"/>
    </row>
    <row r="46" spans="1:17">
      <c r="A46" s="5" t="s">
        <v>51</v>
      </c>
      <c r="B46" s="6">
        <f>E44*0.75</f>
        <v>128.25</v>
      </c>
      <c r="C46" s="6">
        <f>E44*0.8</f>
        <v>136.80000000000001</v>
      </c>
      <c r="D46" s="6">
        <f>E44*0.85</f>
        <v>145.35</v>
      </c>
      <c r="G46" s="5" t="s">
        <v>51</v>
      </c>
      <c r="H46" s="6">
        <f>K44*0.75</f>
        <v>135</v>
      </c>
      <c r="I46" s="6">
        <f>K44*0.8</f>
        <v>144</v>
      </c>
      <c r="J46" s="6">
        <f>K44*0.85</f>
        <v>153</v>
      </c>
      <c r="M46" s="5" t="s">
        <v>51</v>
      </c>
      <c r="N46" s="6">
        <f>Q44*0.75</f>
        <v>141.75</v>
      </c>
      <c r="O46" s="6">
        <f>Q44*0.8</f>
        <v>151.20000000000002</v>
      </c>
      <c r="P46" s="6">
        <f>Q44*0.85</f>
        <v>160.65</v>
      </c>
    </row>
    <row r="47" spans="1:17">
      <c r="A47" s="5" t="s">
        <v>50</v>
      </c>
      <c r="B47" s="6">
        <f>E44*0.8</f>
        <v>136.80000000000001</v>
      </c>
      <c r="C47" s="7">
        <f>E44*0.85</f>
        <v>145.35</v>
      </c>
      <c r="D47" s="7">
        <f>E44*0.9</f>
        <v>153.9</v>
      </c>
      <c r="G47" s="5" t="s">
        <v>50</v>
      </c>
      <c r="H47" s="6">
        <f>K44*0.8</f>
        <v>144</v>
      </c>
      <c r="I47" s="7">
        <f>K44*0.85</f>
        <v>153</v>
      </c>
      <c r="J47" s="7">
        <f>K44*0.9</f>
        <v>162</v>
      </c>
      <c r="M47" s="5" t="s">
        <v>50</v>
      </c>
      <c r="N47" s="6">
        <f>Q44*0.8</f>
        <v>151.20000000000002</v>
      </c>
      <c r="O47" s="7">
        <f>Q44*0.85</f>
        <v>160.65</v>
      </c>
      <c r="P47" s="7">
        <f>Q44*0.9</f>
        <v>170.1</v>
      </c>
    </row>
    <row r="48" spans="1:17">
      <c r="A48" s="5" t="s">
        <v>49</v>
      </c>
      <c r="B48" s="7">
        <f>E44*0.75</f>
        <v>128.25</v>
      </c>
      <c r="C48" s="7">
        <f>E44*0.85</f>
        <v>145.35</v>
      </c>
      <c r="D48" s="7">
        <f>E44*0.95</f>
        <v>162.44999999999999</v>
      </c>
      <c r="G48" s="5" t="s">
        <v>49</v>
      </c>
      <c r="H48" s="7">
        <f>K44*0.75</f>
        <v>135</v>
      </c>
      <c r="I48" s="7">
        <f>K44*0.85</f>
        <v>153</v>
      </c>
      <c r="J48" s="7">
        <f>K44*0.95</f>
        <v>171</v>
      </c>
      <c r="M48" s="5" t="s">
        <v>49</v>
      </c>
      <c r="N48" s="7">
        <f>Q44*0.75</f>
        <v>141.75</v>
      </c>
      <c r="O48" s="7">
        <f>Q44*0.85</f>
        <v>160.65</v>
      </c>
      <c r="P48" s="7">
        <f>Q44*0.95</f>
        <v>179.54999999999998</v>
      </c>
    </row>
    <row r="49" spans="1:16">
      <c r="A49" s="5" t="s">
        <v>3</v>
      </c>
      <c r="B49" s="7">
        <f>E44*0.4</f>
        <v>68.400000000000006</v>
      </c>
      <c r="C49" s="7">
        <f>E44*0.5</f>
        <v>85.5</v>
      </c>
      <c r="D49" s="7">
        <f>E44*0.6</f>
        <v>102.6</v>
      </c>
      <c r="G49" s="5" t="s">
        <v>3</v>
      </c>
      <c r="H49" s="7">
        <f>K44*0.4</f>
        <v>72</v>
      </c>
      <c r="I49" s="7">
        <f>K44*0.5</f>
        <v>90</v>
      </c>
      <c r="J49" s="7">
        <f>K44*0.6</f>
        <v>108</v>
      </c>
      <c r="L49" s="3"/>
      <c r="M49" s="5" t="s">
        <v>3</v>
      </c>
      <c r="N49" s="7">
        <f>Q44*0.4</f>
        <v>75.600000000000009</v>
      </c>
      <c r="O49" s="7">
        <f>Q44*0.5</f>
        <v>94.5</v>
      </c>
      <c r="P49" s="7">
        <f>Q44*0.6</f>
        <v>113.39999999999999</v>
      </c>
    </row>
    <row r="50" spans="1:16">
      <c r="L50" s="3"/>
      <c r="M50" s="3"/>
      <c r="N50" s="3"/>
      <c r="O50" s="3"/>
    </row>
    <row r="51" spans="1:16">
      <c r="A51" s="4" t="s">
        <v>66</v>
      </c>
      <c r="B51" s="8"/>
      <c r="G51" s="4" t="s">
        <v>66</v>
      </c>
      <c r="H51" s="8"/>
      <c r="L51" s="3"/>
      <c r="M51" s="4" t="s">
        <v>66</v>
      </c>
      <c r="N51" s="8"/>
      <c r="O51" s="3"/>
    </row>
    <row r="52" spans="1:16">
      <c r="A52" s="5" t="s">
        <v>4</v>
      </c>
      <c r="B52" s="9">
        <f>E118*0.5</f>
        <v>78.75</v>
      </c>
      <c r="G52" s="5" t="s">
        <v>5</v>
      </c>
      <c r="H52" s="13">
        <f>K118*0.65</f>
        <v>108.22500000000001</v>
      </c>
      <c r="L52" s="3"/>
      <c r="M52" s="5" t="s">
        <v>6</v>
      </c>
      <c r="N52" s="13">
        <f>Q118*0.7</f>
        <v>122.85</v>
      </c>
      <c r="O52" s="3"/>
    </row>
    <row r="53" spans="1:16">
      <c r="A53" s="18" t="s">
        <v>7</v>
      </c>
      <c r="B53" s="9">
        <f>E118*0.55</f>
        <v>86.625</v>
      </c>
      <c r="G53" s="5" t="s">
        <v>5</v>
      </c>
      <c r="H53" s="13">
        <f>K118*0.65</f>
        <v>108.22500000000001</v>
      </c>
      <c r="L53" s="3"/>
      <c r="M53" s="5" t="s">
        <v>6</v>
      </c>
      <c r="N53" s="13">
        <f>Q118*0.7</f>
        <v>122.85</v>
      </c>
      <c r="O53" s="3"/>
    </row>
    <row r="54" spans="1:16">
      <c r="A54" s="18" t="s">
        <v>8</v>
      </c>
      <c r="B54" s="9">
        <f>E118*0.6</f>
        <v>94.5</v>
      </c>
      <c r="G54" s="5" t="s">
        <v>5</v>
      </c>
      <c r="H54" s="13">
        <f>K118*0.65</f>
        <v>108.22500000000001</v>
      </c>
      <c r="L54" s="3"/>
      <c r="M54" s="5" t="s">
        <v>6</v>
      </c>
      <c r="N54" s="13">
        <f>Q118*0.7</f>
        <v>122.85</v>
      </c>
      <c r="O54" s="3"/>
    </row>
    <row r="55" spans="1:16">
      <c r="A55" s="18" t="s">
        <v>41</v>
      </c>
      <c r="B55" s="9">
        <f>E118*0.6</f>
        <v>94.5</v>
      </c>
      <c r="G55" s="5" t="s">
        <v>43</v>
      </c>
      <c r="H55" s="13">
        <f>K118*0.65</f>
        <v>108.22500000000001</v>
      </c>
      <c r="L55" s="3"/>
      <c r="M55" s="5" t="s">
        <v>42</v>
      </c>
      <c r="N55" s="13">
        <f>Q118*0.7</f>
        <v>122.85</v>
      </c>
      <c r="O55" s="3"/>
    </row>
    <row r="56" spans="1:16">
      <c r="A56" s="19"/>
      <c r="B56" s="20"/>
      <c r="L56" s="3"/>
      <c r="M56" s="3"/>
      <c r="N56" s="3"/>
      <c r="O56" s="3"/>
    </row>
    <row r="57" spans="1:16">
      <c r="A57" s="4" t="s">
        <v>20</v>
      </c>
      <c r="B57" s="8"/>
      <c r="L57" s="3"/>
      <c r="M57" s="3"/>
      <c r="N57" s="3"/>
      <c r="O57" s="3"/>
    </row>
    <row r="58" spans="1:16">
      <c r="A58" s="5" t="s">
        <v>21</v>
      </c>
      <c r="B58" s="8"/>
      <c r="L58" s="3"/>
      <c r="M58" s="3"/>
      <c r="N58" s="3"/>
      <c r="O58" s="3"/>
    </row>
    <row r="59" spans="1:16">
      <c r="A59" s="5" t="s">
        <v>21</v>
      </c>
      <c r="B59" s="8"/>
      <c r="L59" s="3"/>
      <c r="M59" s="3"/>
      <c r="N59" s="3"/>
      <c r="O59" s="3"/>
    </row>
    <row r="60" spans="1:16">
      <c r="A60" s="5" t="s">
        <v>21</v>
      </c>
      <c r="B60" s="8"/>
      <c r="L60" s="3"/>
      <c r="M60" s="3"/>
      <c r="N60" s="3"/>
      <c r="O60" s="3"/>
    </row>
    <row r="61" spans="1:16">
      <c r="A61" s="5" t="s">
        <v>40</v>
      </c>
      <c r="B61" s="13"/>
    </row>
    <row r="63" spans="1:16">
      <c r="A63" s="21" t="s">
        <v>22</v>
      </c>
      <c r="B63" s="22"/>
    </row>
    <row r="64" spans="1:16">
      <c r="A64" s="18" t="s">
        <v>12</v>
      </c>
      <c r="B64" s="29"/>
    </row>
    <row r="65" spans="1:17">
      <c r="A65" s="18" t="s">
        <v>12</v>
      </c>
      <c r="B65" s="29"/>
    </row>
    <row r="66" spans="1:17">
      <c r="A66" s="18" t="s">
        <v>12</v>
      </c>
      <c r="B66" s="29"/>
    </row>
    <row r="67" spans="1:17">
      <c r="A67" s="18" t="s">
        <v>37</v>
      </c>
      <c r="B67" s="23"/>
    </row>
    <row r="68" spans="1:17">
      <c r="A68" s="10"/>
      <c r="B68" s="16"/>
    </row>
    <row r="69" spans="1:17">
      <c r="A69" s="21" t="s">
        <v>67</v>
      </c>
      <c r="B69" s="22"/>
    </row>
    <row r="70" spans="1:17">
      <c r="A70" s="18" t="s">
        <v>23</v>
      </c>
      <c r="B70" s="29"/>
    </row>
    <row r="71" spans="1:17">
      <c r="A71" s="18" t="s">
        <v>23</v>
      </c>
      <c r="B71" s="29"/>
    </row>
    <row r="72" spans="1:17">
      <c r="A72" s="18" t="s">
        <v>23</v>
      </c>
      <c r="B72" s="29"/>
    </row>
    <row r="73" spans="1:17">
      <c r="A73" s="18" t="s">
        <v>23</v>
      </c>
      <c r="B73" s="23"/>
    </row>
    <row r="74" spans="1:17">
      <c r="A74" s="10"/>
      <c r="B74" s="16"/>
    </row>
    <row r="75" spans="1:17">
      <c r="A75" s="21" t="s">
        <v>68</v>
      </c>
      <c r="B75" s="22"/>
    </row>
    <row r="76" spans="1:17">
      <c r="A76" s="18" t="s">
        <v>13</v>
      </c>
      <c r="B76" s="23"/>
    </row>
    <row r="77" spans="1:17">
      <c r="A77" s="10"/>
      <c r="B77" s="16"/>
    </row>
    <row r="78" spans="1:17" ht="18">
      <c r="A78" s="1" t="s">
        <v>24</v>
      </c>
    </row>
    <row r="80" spans="1:17" ht="18">
      <c r="A80" s="1" t="s">
        <v>25</v>
      </c>
      <c r="B80" s="2" t="s">
        <v>1</v>
      </c>
      <c r="C80" s="2">
        <f>INCBMAX</f>
        <v>160</v>
      </c>
      <c r="D80" s="2" t="s">
        <v>1</v>
      </c>
      <c r="E80" s="2">
        <f>C80*0.9</f>
        <v>144</v>
      </c>
      <c r="G80" s="1" t="s">
        <v>25</v>
      </c>
      <c r="H80" s="2" t="s">
        <v>1</v>
      </c>
      <c r="I80" s="2">
        <f>C80+5</f>
        <v>165</v>
      </c>
      <c r="J80" s="2" t="s">
        <v>1</v>
      </c>
      <c r="K80" s="2">
        <f>I80*0.9</f>
        <v>148.5</v>
      </c>
      <c r="M80" s="1" t="s">
        <v>25</v>
      </c>
      <c r="N80" s="2" t="s">
        <v>1</v>
      </c>
      <c r="O80" s="2">
        <f>I80+2.5</f>
        <v>167.5</v>
      </c>
      <c r="P80" s="2" t="s">
        <v>1</v>
      </c>
      <c r="Q80" s="2">
        <f>O80*0.9</f>
        <v>150.75</v>
      </c>
    </row>
    <row r="81" spans="1:16">
      <c r="A81" s="4" t="s">
        <v>69</v>
      </c>
      <c r="B81" s="8"/>
      <c r="C81" s="17"/>
      <c r="D81" s="17"/>
      <c r="G81" s="4" t="s">
        <v>69</v>
      </c>
      <c r="H81" s="8"/>
      <c r="I81" s="17"/>
      <c r="J81" s="17"/>
      <c r="M81" s="4" t="s">
        <v>69</v>
      </c>
      <c r="N81" s="8"/>
      <c r="O81" s="17"/>
      <c r="P81" s="17"/>
    </row>
    <row r="82" spans="1:16">
      <c r="A82" s="5" t="s">
        <v>51</v>
      </c>
      <c r="B82" s="6">
        <f>E80*0.75</f>
        <v>108</v>
      </c>
      <c r="C82" s="6">
        <f>E80*0.8</f>
        <v>115.2</v>
      </c>
      <c r="D82" s="6">
        <f>E80*0.85</f>
        <v>122.39999999999999</v>
      </c>
      <c r="G82" s="5" t="s">
        <v>51</v>
      </c>
      <c r="H82" s="6">
        <f>K80*0.75</f>
        <v>111.375</v>
      </c>
      <c r="I82" s="6">
        <f>K80*0.8</f>
        <v>118.80000000000001</v>
      </c>
      <c r="J82" s="6">
        <f>K80*0.85</f>
        <v>126.22499999999999</v>
      </c>
      <c r="M82" s="5" t="s">
        <v>51</v>
      </c>
      <c r="N82" s="6">
        <f>Q80*0.75</f>
        <v>113.0625</v>
      </c>
      <c r="O82" s="6">
        <f>Q80*0.8</f>
        <v>120.60000000000001</v>
      </c>
      <c r="P82" s="6">
        <f>Q80*0.85</f>
        <v>128.13749999999999</v>
      </c>
    </row>
    <row r="83" spans="1:16">
      <c r="A83" s="5" t="s">
        <v>50</v>
      </c>
      <c r="B83" s="6">
        <f>E80*0.8</f>
        <v>115.2</v>
      </c>
      <c r="C83" s="7">
        <f>E80*0.85</f>
        <v>122.39999999999999</v>
      </c>
      <c r="D83" s="7">
        <f>E80*0.9</f>
        <v>129.6</v>
      </c>
      <c r="G83" s="5" t="s">
        <v>50</v>
      </c>
      <c r="H83" s="6">
        <f>K80*0.8</f>
        <v>118.80000000000001</v>
      </c>
      <c r="I83" s="7">
        <f>K80*0.85</f>
        <v>126.22499999999999</v>
      </c>
      <c r="J83" s="7">
        <f>K80*0.9</f>
        <v>133.65</v>
      </c>
      <c r="M83" s="5" t="s">
        <v>50</v>
      </c>
      <c r="N83" s="6">
        <f>Q80*0.8</f>
        <v>120.60000000000001</v>
      </c>
      <c r="O83" s="7">
        <f>Q80*0.85</f>
        <v>128.13749999999999</v>
      </c>
      <c r="P83" s="7">
        <f>Q80*0.9</f>
        <v>135.67500000000001</v>
      </c>
    </row>
    <row r="84" spans="1:16">
      <c r="A84" s="5" t="s">
        <v>49</v>
      </c>
      <c r="B84" s="7">
        <f>E80*0.75</f>
        <v>108</v>
      </c>
      <c r="C84" s="7">
        <f>E80*0.85</f>
        <v>122.39999999999999</v>
      </c>
      <c r="D84" s="7">
        <f>E80*0.95</f>
        <v>136.79999999999998</v>
      </c>
      <c r="G84" s="5" t="s">
        <v>49</v>
      </c>
      <c r="H84" s="7">
        <f>K80*0.75</f>
        <v>111.375</v>
      </c>
      <c r="I84" s="7">
        <f>K80*0.85</f>
        <v>126.22499999999999</v>
      </c>
      <c r="J84" s="7">
        <f>K80*0.95</f>
        <v>141.07499999999999</v>
      </c>
      <c r="M84" s="5" t="s">
        <v>49</v>
      </c>
      <c r="N84" s="7">
        <f>Q80*0.75</f>
        <v>113.0625</v>
      </c>
      <c r="O84" s="7">
        <f>Q80*0.85</f>
        <v>128.13749999999999</v>
      </c>
      <c r="P84" s="7">
        <f>Q80*0.95</f>
        <v>143.21250000000001</v>
      </c>
    </row>
    <row r="85" spans="1:16">
      <c r="A85" s="5" t="s">
        <v>3</v>
      </c>
      <c r="B85" s="7">
        <f>E80*0.4</f>
        <v>57.6</v>
      </c>
      <c r="C85" s="7">
        <f>E80*0.5</f>
        <v>72</v>
      </c>
      <c r="D85" s="7">
        <f>E80*0.6</f>
        <v>86.399999999999991</v>
      </c>
      <c r="G85" s="5" t="s">
        <v>3</v>
      </c>
      <c r="H85" s="7">
        <f>K80*0.4</f>
        <v>59.400000000000006</v>
      </c>
      <c r="I85" s="7">
        <f>K80*0.5</f>
        <v>74.25</v>
      </c>
      <c r="J85" s="7">
        <f>K80*0.6</f>
        <v>89.1</v>
      </c>
      <c r="M85" s="5" t="s">
        <v>3</v>
      </c>
      <c r="N85" s="7">
        <f>Q80*0.4</f>
        <v>60.300000000000004</v>
      </c>
      <c r="O85" s="7">
        <f>Q80*0.5</f>
        <v>75.375</v>
      </c>
      <c r="P85" s="7">
        <f>Q80*0.6</f>
        <v>90.45</v>
      </c>
    </row>
    <row r="86" spans="1:16">
      <c r="D86" s="3"/>
      <c r="E86" s="3"/>
    </row>
    <row r="87" spans="1:16">
      <c r="A87" s="4" t="s">
        <v>70</v>
      </c>
      <c r="B87" s="8"/>
      <c r="G87" s="4" t="s">
        <v>70</v>
      </c>
      <c r="H87" s="8"/>
      <c r="M87" s="4" t="s">
        <v>70</v>
      </c>
      <c r="N87" s="8"/>
    </row>
    <row r="88" spans="1:16">
      <c r="A88" s="5" t="s">
        <v>4</v>
      </c>
      <c r="B88" s="13">
        <f>E5*0.5</f>
        <v>49.5</v>
      </c>
      <c r="G88" s="5" t="s">
        <v>5</v>
      </c>
      <c r="H88" s="13">
        <f>K5*0.65</f>
        <v>67.275000000000006</v>
      </c>
      <c r="M88" s="5" t="s">
        <v>6</v>
      </c>
      <c r="N88" s="13">
        <f>Q5*0.7</f>
        <v>74.024999999999991</v>
      </c>
    </row>
    <row r="89" spans="1:16">
      <c r="A89" s="5" t="s">
        <v>7</v>
      </c>
      <c r="B89" s="13">
        <f>E5*0.55</f>
        <v>54.45</v>
      </c>
      <c r="G89" s="5" t="s">
        <v>5</v>
      </c>
      <c r="H89" s="13">
        <f>K5*0.65</f>
        <v>67.275000000000006</v>
      </c>
      <c r="M89" s="5" t="s">
        <v>6</v>
      </c>
      <c r="N89" s="13">
        <f>Q5*0.7</f>
        <v>74.024999999999991</v>
      </c>
    </row>
    <row r="90" spans="1:16">
      <c r="A90" s="5" t="s">
        <v>8</v>
      </c>
      <c r="B90" s="13">
        <f>E5*0.6</f>
        <v>59.4</v>
      </c>
      <c r="G90" s="5" t="s">
        <v>5</v>
      </c>
      <c r="H90" s="13">
        <f>K5*0.65</f>
        <v>67.275000000000006</v>
      </c>
      <c r="M90" s="5" t="s">
        <v>6</v>
      </c>
      <c r="N90" s="13">
        <f>Q5*0.7</f>
        <v>74.024999999999991</v>
      </c>
    </row>
    <row r="91" spans="1:16" ht="15">
      <c r="A91" s="5" t="s">
        <v>41</v>
      </c>
      <c r="B91" s="13">
        <f>E5*0.6</f>
        <v>59.4</v>
      </c>
      <c r="G91" s="5" t="s">
        <v>43</v>
      </c>
      <c r="H91" s="13">
        <f>K5*0.65</f>
        <v>67.275000000000006</v>
      </c>
      <c r="I91" s="24"/>
      <c r="J91" s="24"/>
      <c r="K91" s="24"/>
      <c r="M91" s="5" t="s">
        <v>6</v>
      </c>
      <c r="N91" s="13">
        <f>Q5*0.7</f>
        <v>74.024999999999991</v>
      </c>
    </row>
    <row r="92" spans="1:16" ht="15">
      <c r="A92" s="10"/>
      <c r="B92" s="20"/>
      <c r="D92" s="3"/>
      <c r="E92" s="3"/>
      <c r="G92" s="24"/>
      <c r="H92" s="24"/>
      <c r="I92" s="24"/>
      <c r="J92" s="24"/>
      <c r="K92" s="24"/>
      <c r="L92" s="24"/>
      <c r="M92" s="24"/>
    </row>
    <row r="93" spans="1:16" ht="15">
      <c r="A93" s="4" t="s">
        <v>26</v>
      </c>
      <c r="B93" s="8"/>
      <c r="G93" s="4" t="s">
        <v>26</v>
      </c>
      <c r="H93" s="8"/>
      <c r="I93" s="24"/>
      <c r="J93" s="24"/>
      <c r="K93" s="24"/>
      <c r="L93" s="24"/>
      <c r="M93" s="4" t="s">
        <v>26</v>
      </c>
      <c r="N93" s="8"/>
    </row>
    <row r="94" spans="1:16" ht="15">
      <c r="A94" s="5" t="s">
        <v>27</v>
      </c>
      <c r="B94" s="13">
        <v>10</v>
      </c>
      <c r="G94" s="5" t="s">
        <v>28</v>
      </c>
      <c r="H94" s="13">
        <v>15</v>
      </c>
      <c r="I94" s="24"/>
      <c r="J94" s="24"/>
      <c r="K94" s="24"/>
      <c r="L94" s="24"/>
      <c r="M94" s="5" t="s">
        <v>29</v>
      </c>
      <c r="N94" s="13">
        <v>20</v>
      </c>
    </row>
    <row r="95" spans="1:16" ht="15">
      <c r="A95" s="5" t="s">
        <v>28</v>
      </c>
      <c r="B95" s="13">
        <v>12.5</v>
      </c>
      <c r="G95" s="5" t="s">
        <v>29</v>
      </c>
      <c r="H95" s="13">
        <v>17.5</v>
      </c>
      <c r="I95" s="24"/>
      <c r="J95" s="24"/>
      <c r="K95" s="24"/>
      <c r="L95" s="24"/>
      <c r="M95" s="5" t="s">
        <v>27</v>
      </c>
      <c r="N95" s="13">
        <v>17.5</v>
      </c>
    </row>
    <row r="96" spans="1:16" ht="15">
      <c r="A96" s="5" t="s">
        <v>29</v>
      </c>
      <c r="B96" s="13">
        <v>15</v>
      </c>
      <c r="G96" s="5" t="s">
        <v>27</v>
      </c>
      <c r="H96" s="13">
        <v>15</v>
      </c>
      <c r="I96" s="24"/>
      <c r="J96" s="24"/>
      <c r="K96" s="24"/>
      <c r="L96" s="24"/>
      <c r="M96" s="5" t="s">
        <v>28</v>
      </c>
      <c r="N96" s="13">
        <v>20</v>
      </c>
    </row>
    <row r="97" spans="1:14" ht="15">
      <c r="A97" s="5" t="s">
        <v>45</v>
      </c>
      <c r="B97" s="13">
        <v>12.5</v>
      </c>
      <c r="G97" s="5" t="s">
        <v>48</v>
      </c>
      <c r="H97" s="13">
        <v>17.5</v>
      </c>
      <c r="I97" s="24"/>
      <c r="J97" s="24"/>
      <c r="K97" s="24"/>
      <c r="L97" s="24"/>
      <c r="M97" s="5" t="s">
        <v>44</v>
      </c>
      <c r="N97" s="13">
        <v>22.5</v>
      </c>
    </row>
    <row r="98" spans="1:14" ht="15">
      <c r="D98" s="3"/>
      <c r="E98" s="3"/>
      <c r="G98" s="24"/>
      <c r="H98" s="24"/>
      <c r="I98" s="24"/>
      <c r="J98" s="24"/>
      <c r="K98" s="24"/>
      <c r="L98" s="24"/>
      <c r="M98" s="24"/>
    </row>
    <row r="99" spans="1:14" ht="15">
      <c r="A99" s="4" t="s">
        <v>71</v>
      </c>
      <c r="B99" s="8"/>
      <c r="D99" s="3"/>
      <c r="E99" s="3"/>
      <c r="G99" s="24"/>
      <c r="H99" s="24"/>
      <c r="I99" s="24"/>
      <c r="J99" s="24"/>
      <c r="K99" s="24"/>
      <c r="L99" s="24"/>
      <c r="M99" s="24"/>
    </row>
    <row r="100" spans="1:14" ht="15">
      <c r="A100" s="5" t="s">
        <v>12</v>
      </c>
      <c r="B100" s="8"/>
      <c r="D100" s="3"/>
      <c r="E100" s="3"/>
      <c r="G100" s="24"/>
      <c r="H100" s="24"/>
      <c r="I100" s="24"/>
      <c r="J100" s="24"/>
      <c r="K100" s="24"/>
      <c r="L100" s="24"/>
      <c r="M100" s="24"/>
    </row>
    <row r="101" spans="1:14" ht="15">
      <c r="A101" s="5" t="s">
        <v>12</v>
      </c>
      <c r="B101" s="8"/>
      <c r="D101" s="3"/>
      <c r="E101" s="3"/>
      <c r="G101" s="24"/>
      <c r="H101" s="24"/>
      <c r="I101" s="24"/>
      <c r="J101" s="24"/>
      <c r="K101" s="24"/>
      <c r="L101" s="24"/>
      <c r="M101" s="24"/>
    </row>
    <row r="102" spans="1:14" ht="15">
      <c r="A102" s="5" t="s">
        <v>12</v>
      </c>
      <c r="B102" s="8"/>
      <c r="D102" s="3"/>
      <c r="E102" s="3"/>
      <c r="G102" s="24"/>
      <c r="H102" s="24"/>
      <c r="I102" s="24"/>
      <c r="J102" s="24"/>
      <c r="K102" s="24"/>
      <c r="L102" s="24"/>
      <c r="M102" s="24"/>
    </row>
    <row r="103" spans="1:14" ht="15">
      <c r="A103" s="5" t="s">
        <v>37</v>
      </c>
      <c r="B103" s="13"/>
      <c r="D103" s="3"/>
      <c r="E103" s="3"/>
      <c r="G103" s="24"/>
      <c r="H103" s="24"/>
      <c r="I103" s="24"/>
      <c r="J103" s="24"/>
      <c r="K103" s="24"/>
      <c r="L103" s="24"/>
      <c r="M103" s="24"/>
    </row>
    <row r="104" spans="1:14">
      <c r="D104" s="3"/>
      <c r="E104" s="3"/>
    </row>
    <row r="105" spans="1:14">
      <c r="A105" s="4" t="s">
        <v>30</v>
      </c>
      <c r="B105" s="14"/>
      <c r="D105" s="3"/>
      <c r="E105" s="3"/>
    </row>
    <row r="106" spans="1:14">
      <c r="A106" s="5" t="s">
        <v>10</v>
      </c>
      <c r="B106" s="14"/>
      <c r="D106" s="3"/>
      <c r="E106" s="3"/>
    </row>
    <row r="107" spans="1:14">
      <c r="A107" s="5" t="s">
        <v>10</v>
      </c>
      <c r="B107" s="14"/>
      <c r="D107" s="3"/>
      <c r="E107" s="3"/>
    </row>
    <row r="108" spans="1:14">
      <c r="A108" s="5" t="s">
        <v>10</v>
      </c>
      <c r="B108" s="14"/>
      <c r="D108" s="3"/>
      <c r="E108" s="3"/>
    </row>
    <row r="109" spans="1:14">
      <c r="A109" s="5" t="s">
        <v>13</v>
      </c>
      <c r="B109" s="6"/>
      <c r="D109" s="3"/>
      <c r="E109" s="3"/>
    </row>
    <row r="111" spans="1:14">
      <c r="A111" s="4" t="s">
        <v>63</v>
      </c>
      <c r="B111" s="14"/>
      <c r="D111" s="25" t="s">
        <v>46</v>
      </c>
      <c r="E111" s="25"/>
      <c r="F111" s="3"/>
    </row>
    <row r="112" spans="1:14">
      <c r="A112" s="5" t="s">
        <v>15</v>
      </c>
      <c r="B112" s="6"/>
      <c r="D112" s="26"/>
      <c r="E112" s="26"/>
      <c r="F112" s="3"/>
    </row>
    <row r="113" spans="1:17">
      <c r="A113" s="15"/>
      <c r="B113" s="15"/>
      <c r="E113" s="26"/>
      <c r="F113" s="3"/>
    </row>
    <row r="114" spans="1:17">
      <c r="A114" s="4" t="s">
        <v>64</v>
      </c>
      <c r="B114" s="14"/>
      <c r="D114" s="25" t="s">
        <v>46</v>
      </c>
      <c r="E114" s="3"/>
      <c r="F114" s="3"/>
    </row>
    <row r="115" spans="1:17">
      <c r="A115" s="5" t="s">
        <v>14</v>
      </c>
      <c r="B115" s="6"/>
      <c r="E115" s="3"/>
      <c r="F115" s="3"/>
    </row>
    <row r="116" spans="1:17">
      <c r="A116" s="15"/>
      <c r="B116" s="15"/>
      <c r="E116" s="3"/>
      <c r="F116" s="3"/>
    </row>
    <row r="117" spans="1:17" ht="18">
      <c r="A117" s="1" t="s">
        <v>52</v>
      </c>
    </row>
    <row r="118" spans="1:17">
      <c r="A118" s="4" t="s">
        <v>72</v>
      </c>
      <c r="B118" s="2" t="s">
        <v>1</v>
      </c>
      <c r="C118" s="2">
        <f>SQMAX</f>
        <v>175</v>
      </c>
      <c r="D118" s="2" t="s">
        <v>2</v>
      </c>
      <c r="E118" s="2">
        <f>C118*0.9</f>
        <v>157.5</v>
      </c>
      <c r="G118" s="4" t="s">
        <v>72</v>
      </c>
      <c r="H118" s="2" t="s">
        <v>1</v>
      </c>
      <c r="I118" s="2">
        <f>C118+10</f>
        <v>185</v>
      </c>
      <c r="J118" s="2" t="s">
        <v>2</v>
      </c>
      <c r="K118" s="2">
        <f>I118*0.9</f>
        <v>166.5</v>
      </c>
      <c r="M118" s="4" t="s">
        <v>72</v>
      </c>
      <c r="N118" s="2" t="s">
        <v>1</v>
      </c>
      <c r="O118" s="2">
        <f>I118+10</f>
        <v>195</v>
      </c>
      <c r="P118" s="2" t="s">
        <v>2</v>
      </c>
      <c r="Q118" s="2">
        <f>O118*0.9</f>
        <v>175.5</v>
      </c>
    </row>
    <row r="119" spans="1:17">
      <c r="A119" s="5" t="s">
        <v>51</v>
      </c>
      <c r="B119" s="6">
        <f>E118*0.75</f>
        <v>118.125</v>
      </c>
      <c r="C119" s="6">
        <f>E118*0.8</f>
        <v>126</v>
      </c>
      <c r="D119" s="6">
        <f>E118*0.85</f>
        <v>133.875</v>
      </c>
      <c r="G119" s="5" t="s">
        <v>51</v>
      </c>
      <c r="H119" s="6">
        <f>K118*0.75</f>
        <v>124.875</v>
      </c>
      <c r="I119" s="6">
        <f>K118*0.8</f>
        <v>133.20000000000002</v>
      </c>
      <c r="J119" s="6">
        <f>K118*0.85</f>
        <v>141.52500000000001</v>
      </c>
      <c r="M119" s="5" t="s">
        <v>51</v>
      </c>
      <c r="N119" s="6">
        <f>Q118*0.75</f>
        <v>131.625</v>
      </c>
      <c r="O119" s="6">
        <f>Q118*0.8</f>
        <v>140.4</v>
      </c>
      <c r="P119" s="6">
        <f>Q118*0.85</f>
        <v>149.17499999999998</v>
      </c>
    </row>
    <row r="120" spans="1:17">
      <c r="A120" s="5" t="s">
        <v>50</v>
      </c>
      <c r="B120" s="6">
        <f>E118*0.8</f>
        <v>126</v>
      </c>
      <c r="C120" s="7">
        <f>E118*0.85</f>
        <v>133.875</v>
      </c>
      <c r="D120" s="7">
        <f>E118*0.9</f>
        <v>141.75</v>
      </c>
      <c r="G120" s="5" t="s">
        <v>50</v>
      </c>
      <c r="H120" s="6">
        <f>K118*0.8</f>
        <v>133.20000000000002</v>
      </c>
      <c r="I120" s="7">
        <f>K118*0.85</f>
        <v>141.52500000000001</v>
      </c>
      <c r="J120" s="7">
        <f>K118*0.9</f>
        <v>149.85</v>
      </c>
      <c r="M120" s="5" t="s">
        <v>50</v>
      </c>
      <c r="N120" s="6">
        <f>Q118*0.8</f>
        <v>140.4</v>
      </c>
      <c r="O120" s="7">
        <f>Q118*0.85</f>
        <v>149.17499999999998</v>
      </c>
      <c r="P120" s="7">
        <f>Q118*0.9</f>
        <v>157.95000000000002</v>
      </c>
    </row>
    <row r="121" spans="1:17">
      <c r="A121" s="5" t="s">
        <v>49</v>
      </c>
      <c r="B121" s="7">
        <f>E118*0.75</f>
        <v>118.125</v>
      </c>
      <c r="C121" s="7">
        <f>E118*0.85</f>
        <v>133.875</v>
      </c>
      <c r="D121" s="7">
        <f>E118*0.95</f>
        <v>149.625</v>
      </c>
      <c r="G121" s="5" t="s">
        <v>49</v>
      </c>
      <c r="H121" s="7">
        <f>K118*0.75</f>
        <v>124.875</v>
      </c>
      <c r="I121" s="7">
        <f>K118*0.85</f>
        <v>141.52500000000001</v>
      </c>
      <c r="J121" s="7">
        <f>K118*0.95</f>
        <v>158.17499999999998</v>
      </c>
      <c r="M121" s="5" t="s">
        <v>49</v>
      </c>
      <c r="N121" s="7">
        <f>Q118*0.75</f>
        <v>131.625</v>
      </c>
      <c r="O121" s="7">
        <f>Q118*0.85</f>
        <v>149.17499999999998</v>
      </c>
      <c r="P121" s="7">
        <f>Q118*0.95</f>
        <v>166.72499999999999</v>
      </c>
    </row>
    <row r="122" spans="1:17">
      <c r="A122" s="5" t="s">
        <v>3</v>
      </c>
      <c r="B122" s="7">
        <f>E118*0.4</f>
        <v>63</v>
      </c>
      <c r="C122" s="7">
        <f>E118*0.5</f>
        <v>78.75</v>
      </c>
      <c r="D122" s="7">
        <f>E118*0.6</f>
        <v>94.5</v>
      </c>
      <c r="G122" s="5" t="s">
        <v>3</v>
      </c>
      <c r="H122" s="7">
        <f>K118*0.4</f>
        <v>66.600000000000009</v>
      </c>
      <c r="I122" s="7">
        <f>K118*0.5</f>
        <v>83.25</v>
      </c>
      <c r="J122" s="7">
        <f>K118*0.6</f>
        <v>99.899999999999991</v>
      </c>
      <c r="M122" s="5" t="s">
        <v>3</v>
      </c>
      <c r="N122" s="7">
        <f>Q118*0.4</f>
        <v>70.2</v>
      </c>
      <c r="O122" s="7">
        <f>Q118*0.5</f>
        <v>87.75</v>
      </c>
      <c r="P122" s="7">
        <f>Q118*0.6</f>
        <v>105.3</v>
      </c>
    </row>
    <row r="124" spans="1:17">
      <c r="A124" s="4" t="s">
        <v>73</v>
      </c>
      <c r="B124" s="8"/>
      <c r="G124" s="4" t="s">
        <v>73</v>
      </c>
      <c r="H124" s="8"/>
      <c r="M124" s="4" t="s">
        <v>73</v>
      </c>
      <c r="N124" s="8"/>
    </row>
    <row r="125" spans="1:17">
      <c r="A125" s="5" t="s">
        <v>4</v>
      </c>
      <c r="B125" s="13">
        <f>E44*0.5</f>
        <v>85.5</v>
      </c>
      <c r="G125" s="5" t="s">
        <v>5</v>
      </c>
      <c r="H125" s="13">
        <f>K44*0.65</f>
        <v>117</v>
      </c>
      <c r="M125" s="5" t="s">
        <v>6</v>
      </c>
      <c r="N125" s="13">
        <f>Q44*0.7</f>
        <v>132.29999999999998</v>
      </c>
    </row>
    <row r="126" spans="1:17">
      <c r="A126" s="5" t="s">
        <v>7</v>
      </c>
      <c r="B126" s="13">
        <f>E44*0.55</f>
        <v>94.050000000000011</v>
      </c>
      <c r="G126" s="5" t="s">
        <v>5</v>
      </c>
      <c r="H126" s="13">
        <f>K44*0.65</f>
        <v>117</v>
      </c>
      <c r="M126" s="5" t="s">
        <v>6</v>
      </c>
      <c r="N126" s="13">
        <f>Q44*0.7</f>
        <v>132.29999999999998</v>
      </c>
    </row>
    <row r="127" spans="1:17">
      <c r="A127" s="5" t="s">
        <v>8</v>
      </c>
      <c r="B127" s="13">
        <f>E44*0.6</f>
        <v>102.6</v>
      </c>
      <c r="G127" s="5" t="s">
        <v>5</v>
      </c>
      <c r="H127" s="13">
        <f>K44*0.65</f>
        <v>117</v>
      </c>
      <c r="M127" s="5" t="s">
        <v>6</v>
      </c>
      <c r="N127" s="13">
        <f>Q44*0.7</f>
        <v>132.29999999999998</v>
      </c>
    </row>
    <row r="128" spans="1:17">
      <c r="A128" s="5" t="s">
        <v>41</v>
      </c>
      <c r="B128" s="13">
        <f>E44*0.6</f>
        <v>102.6</v>
      </c>
      <c r="G128" s="5" t="s">
        <v>43</v>
      </c>
      <c r="H128" s="13">
        <f>K44*0.65</f>
        <v>117</v>
      </c>
      <c r="M128" s="5" t="s">
        <v>42</v>
      </c>
      <c r="N128" s="13">
        <f>Q44*0.7</f>
        <v>132.29999999999998</v>
      </c>
    </row>
    <row r="130" spans="1:4">
      <c r="A130" s="4" t="s">
        <v>31</v>
      </c>
      <c r="B130" s="8"/>
    </row>
    <row r="131" spans="1:4">
      <c r="A131" s="5" t="s">
        <v>21</v>
      </c>
      <c r="B131" s="13"/>
    </row>
    <row r="132" spans="1:4">
      <c r="A132" s="5" t="s">
        <v>21</v>
      </c>
      <c r="B132" s="13"/>
    </row>
    <row r="133" spans="1:4">
      <c r="A133" s="5" t="s">
        <v>21</v>
      </c>
      <c r="B133" s="13"/>
    </row>
    <row r="134" spans="1:4">
      <c r="A134" s="5" t="s">
        <v>40</v>
      </c>
      <c r="B134" s="13"/>
    </row>
    <row r="136" spans="1:4">
      <c r="A136" s="4" t="s">
        <v>32</v>
      </c>
      <c r="B136" s="14"/>
      <c r="C136" s="27"/>
    </row>
    <row r="137" spans="1:4">
      <c r="A137" s="5" t="s">
        <v>17</v>
      </c>
      <c r="B137" s="6"/>
      <c r="C137" s="27"/>
    </row>
    <row r="138" spans="1:4">
      <c r="A138" s="5" t="s">
        <v>17</v>
      </c>
      <c r="B138" s="6"/>
      <c r="C138" s="27"/>
    </row>
    <row r="139" spans="1:4">
      <c r="A139" s="5" t="s">
        <v>17</v>
      </c>
      <c r="B139" s="6"/>
      <c r="C139" s="27"/>
    </row>
    <row r="140" spans="1:4">
      <c r="A140" s="5" t="s">
        <v>47</v>
      </c>
      <c r="B140" s="6"/>
      <c r="C140" s="16"/>
      <c r="D140" s="16"/>
    </row>
    <row r="141" spans="1:4">
      <c r="A141" s="15"/>
      <c r="B141" s="15"/>
      <c r="C141" s="28"/>
      <c r="D141" s="28"/>
    </row>
    <row r="142" spans="1:4">
      <c r="A142" s="4" t="s">
        <v>74</v>
      </c>
      <c r="B142" s="14"/>
      <c r="C142" s="27"/>
      <c r="D142" s="27"/>
    </row>
    <row r="143" spans="1:4">
      <c r="A143" s="5" t="s">
        <v>33</v>
      </c>
      <c r="B143" s="6"/>
      <c r="C143" s="16"/>
      <c r="D143" s="16"/>
    </row>
    <row r="145" spans="1:2">
      <c r="A145" s="4" t="s">
        <v>34</v>
      </c>
      <c r="B145" s="14"/>
    </row>
    <row r="146" spans="1:2">
      <c r="A146" s="5" t="s">
        <v>35</v>
      </c>
      <c r="B146" s="6"/>
    </row>
    <row r="148" spans="1:2" ht="18">
      <c r="A148" s="1" t="s">
        <v>57</v>
      </c>
    </row>
    <row r="149" spans="1:2">
      <c r="A149" s="2" t="s">
        <v>36</v>
      </c>
    </row>
    <row r="166" spans="1:2" ht="15">
      <c r="A166" s="24"/>
      <c r="B166" s="24"/>
    </row>
    <row r="167" spans="1:2" ht="15">
      <c r="A167" s="24"/>
      <c r="B167" s="24"/>
    </row>
    <row r="168" spans="1:2" ht="15">
      <c r="A168" s="24"/>
      <c r="B168" s="24"/>
    </row>
    <row r="169" spans="1:2" ht="15">
      <c r="A169" s="24"/>
      <c r="B169" s="24"/>
    </row>
    <row r="170" spans="1:2" ht="15">
      <c r="A170" s="24"/>
      <c r="B170" s="24"/>
    </row>
    <row r="171" spans="1:2" ht="15">
      <c r="A171" s="24"/>
      <c r="B171" s="24"/>
    </row>
    <row r="172" spans="1:2" ht="15">
      <c r="A172" s="24"/>
      <c r="B172" s="24"/>
    </row>
    <row r="173" spans="1:2" ht="15">
      <c r="A173" s="24"/>
      <c r="B173" s="24"/>
    </row>
    <row r="174" spans="1:2" ht="15">
      <c r="A174" s="24"/>
      <c r="B174" s="24"/>
    </row>
    <row r="175" spans="1:2" ht="15">
      <c r="A175" s="24"/>
      <c r="B175" s="24"/>
    </row>
    <row r="176" spans="1:2" ht="15">
      <c r="A176" s="24"/>
      <c r="B176" s="24"/>
    </row>
    <row r="177" spans="1:2" ht="15">
      <c r="A177" s="24"/>
      <c r="B177" s="24"/>
    </row>
    <row r="178" spans="1:2" ht="15">
      <c r="A178" s="24"/>
      <c r="B178" s="24"/>
    </row>
    <row r="179" spans="1:2" ht="15">
      <c r="A179" s="24"/>
      <c r="B179" s="24"/>
    </row>
    <row r="180" spans="1:2" ht="15">
      <c r="A180" s="24"/>
      <c r="B180" s="24"/>
    </row>
    <row r="181" spans="1:2" ht="15">
      <c r="A181" s="24"/>
      <c r="B181" s="24"/>
    </row>
    <row r="182" spans="1:2" ht="15">
      <c r="A182" s="24"/>
      <c r="B182" s="24"/>
    </row>
    <row r="183" spans="1:2" ht="15">
      <c r="A183" s="24"/>
      <c r="B183" s="24"/>
    </row>
    <row r="184" spans="1:2" ht="15">
      <c r="A184" s="24"/>
      <c r="B184" s="24"/>
    </row>
    <row r="185" spans="1:2" ht="15">
      <c r="A185" s="24"/>
      <c r="B185" s="24"/>
    </row>
    <row r="186" spans="1:2" ht="15">
      <c r="A186" s="24"/>
      <c r="B186" s="24"/>
    </row>
    <row r="187" spans="1:2" ht="15">
      <c r="A187" s="24"/>
      <c r="B187" s="24"/>
    </row>
    <row r="188" spans="1:2" ht="15">
      <c r="A188" s="24"/>
      <c r="B188" s="24"/>
    </row>
    <row r="189" spans="1:2" ht="15">
      <c r="A189" s="24"/>
      <c r="B189" s="24"/>
    </row>
    <row r="190" spans="1:2" ht="15">
      <c r="A190" s="24"/>
      <c r="B190" s="24"/>
    </row>
    <row r="191" spans="1:2" ht="15">
      <c r="A191" s="24"/>
      <c r="B191" s="24"/>
    </row>
    <row r="192" spans="1:2" ht="15">
      <c r="A192" s="24"/>
      <c r="B192" s="24"/>
    </row>
    <row r="193" spans="1:2" ht="15">
      <c r="A193" s="24"/>
      <c r="B193" s="24"/>
    </row>
    <row r="194" spans="1:2" ht="15">
      <c r="A194" s="24"/>
      <c r="B194" s="24"/>
    </row>
    <row r="195" spans="1:2" ht="15">
      <c r="A195" s="24"/>
      <c r="B195" s="24"/>
    </row>
  </sheetData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Max</vt:lpstr>
      <vt:lpstr>W531 BBB</vt:lpstr>
      <vt:lpstr>INCBMAX</vt:lpstr>
      <vt:lpstr>MPMAX</vt:lpstr>
      <vt:lpstr>SGDLMAX</vt:lpstr>
      <vt:lpstr>SQMAX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Moberg</dc:creator>
  <cp:lastModifiedBy>Math</cp:lastModifiedBy>
  <dcterms:created xsi:type="dcterms:W3CDTF">2013-06-04T12:17:07Z</dcterms:created>
  <dcterms:modified xsi:type="dcterms:W3CDTF">2015-11-10T08:12:37Z</dcterms:modified>
</cp:coreProperties>
</file>