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Wendler 531" sheetId="1" r:id="rId1"/>
  </sheets>
  <calcPr calcId="145621"/>
</workbook>
</file>

<file path=xl/calcChain.xml><?xml version="1.0" encoding="utf-8"?>
<calcChain xmlns="http://schemas.openxmlformats.org/spreadsheetml/2006/main">
  <c r="A7" i="1" l="1"/>
  <c r="W41" i="1" l="1"/>
  <c r="W42" i="1"/>
  <c r="S41" i="1"/>
  <c r="T41" i="1"/>
  <c r="U41" i="1"/>
  <c r="S42" i="1"/>
  <c r="T42" i="1"/>
  <c r="U42" i="1"/>
  <c r="O41" i="1"/>
  <c r="P41" i="1"/>
  <c r="Q41" i="1"/>
  <c r="O42" i="1"/>
  <c r="P42" i="1"/>
  <c r="Q42" i="1"/>
  <c r="K41" i="1"/>
  <c r="L41" i="1"/>
  <c r="M41" i="1"/>
  <c r="K42" i="1"/>
  <c r="L42" i="1"/>
  <c r="M42" i="1"/>
  <c r="G41" i="1"/>
  <c r="H41" i="1"/>
  <c r="I41" i="1"/>
  <c r="G42" i="1"/>
  <c r="H42" i="1"/>
  <c r="I42" i="1"/>
  <c r="E41" i="1"/>
  <c r="E42" i="1" s="1"/>
  <c r="W32" i="1"/>
  <c r="W33" i="1"/>
  <c r="S32" i="1"/>
  <c r="T32" i="1"/>
  <c r="U32" i="1"/>
  <c r="S33" i="1"/>
  <c r="T33" i="1"/>
  <c r="U33" i="1"/>
  <c r="O32" i="1"/>
  <c r="P32" i="1"/>
  <c r="Q32" i="1"/>
  <c r="O33" i="1"/>
  <c r="P33" i="1"/>
  <c r="Q33" i="1"/>
  <c r="K32" i="1"/>
  <c r="L32" i="1"/>
  <c r="M32" i="1"/>
  <c r="K33" i="1"/>
  <c r="L33" i="1"/>
  <c r="M33" i="1"/>
  <c r="G32" i="1"/>
  <c r="H32" i="1"/>
  <c r="I32" i="1"/>
  <c r="G33" i="1"/>
  <c r="H33" i="1"/>
  <c r="I33" i="1"/>
  <c r="E32" i="1"/>
  <c r="E33" i="1"/>
  <c r="W23" i="1"/>
  <c r="W24" i="1"/>
  <c r="S23" i="1"/>
  <c r="T23" i="1"/>
  <c r="U23" i="1"/>
  <c r="S24" i="1"/>
  <c r="T24" i="1"/>
  <c r="U24" i="1"/>
  <c r="W13" i="1"/>
  <c r="W14" i="1"/>
  <c r="T13" i="1"/>
  <c r="U13" i="1"/>
  <c r="T14" i="1"/>
  <c r="U14" i="1"/>
  <c r="S13" i="1"/>
  <c r="S14" i="1"/>
  <c r="Q13" i="1"/>
  <c r="Q14" i="1"/>
  <c r="P13" i="1"/>
  <c r="P14" i="1"/>
  <c r="O13" i="1"/>
  <c r="O14" i="1"/>
  <c r="M13" i="1"/>
  <c r="M14" i="1"/>
  <c r="L13" i="1"/>
  <c r="L14" i="1"/>
  <c r="K13" i="1"/>
  <c r="K14" i="1"/>
  <c r="I13" i="1"/>
  <c r="I14" i="1"/>
  <c r="H13" i="1"/>
  <c r="H14" i="1"/>
  <c r="G13" i="1"/>
  <c r="G14" i="1"/>
  <c r="E13" i="1"/>
  <c r="E14" i="1" s="1"/>
  <c r="Q23" i="1"/>
  <c r="Q24" i="1"/>
  <c r="P23" i="1"/>
  <c r="P24" i="1"/>
  <c r="O23" i="1"/>
  <c r="O24" i="1"/>
  <c r="M23" i="1"/>
  <c r="M24" i="1"/>
  <c r="L23" i="1"/>
  <c r="L24" i="1"/>
  <c r="K23" i="1"/>
  <c r="K24" i="1"/>
  <c r="I23" i="1"/>
  <c r="I24" i="1"/>
  <c r="H23" i="1"/>
  <c r="H24" i="1"/>
  <c r="G23" i="1"/>
  <c r="G24" i="1"/>
  <c r="E23" i="1"/>
  <c r="E24" i="1" s="1"/>
  <c r="E36" i="1"/>
  <c r="E37" i="1" s="1"/>
  <c r="E38" i="1" s="1"/>
  <c r="E39" i="1" s="1"/>
  <c r="E40" i="1" s="1"/>
  <c r="A35" i="1"/>
  <c r="E27" i="1"/>
  <c r="E28" i="1" s="1"/>
  <c r="E29" i="1" s="1"/>
  <c r="E30" i="1" s="1"/>
  <c r="E31" i="1" s="1"/>
  <c r="A26" i="1"/>
  <c r="E18" i="1"/>
  <c r="E19" i="1" s="1"/>
  <c r="E20" i="1" s="1"/>
  <c r="E21" i="1" s="1"/>
  <c r="E22" i="1" s="1"/>
  <c r="A17" i="1"/>
  <c r="E8" i="1"/>
  <c r="E9" i="1" s="1"/>
  <c r="E10" i="1" s="1"/>
  <c r="E11" i="1" s="1"/>
  <c r="E12" i="1" s="1"/>
  <c r="W12" i="1" l="1"/>
  <c r="W11" i="1"/>
  <c r="W9" i="1"/>
  <c r="W10" i="1"/>
  <c r="W8" i="1"/>
  <c r="W7" i="1"/>
  <c r="W40" i="1"/>
  <c r="W39" i="1"/>
  <c r="W38" i="1"/>
  <c r="W37" i="1"/>
  <c r="W36" i="1"/>
  <c r="W35" i="1"/>
  <c r="W31" i="1"/>
  <c r="W30" i="1"/>
  <c r="W29" i="1"/>
  <c r="W28" i="1"/>
  <c r="W27" i="1"/>
  <c r="W26" i="1"/>
  <c r="W22" i="1"/>
  <c r="W21" i="1"/>
  <c r="W20" i="1"/>
  <c r="W19" i="1"/>
  <c r="W18" i="1"/>
  <c r="W17" i="1"/>
  <c r="U40" i="1" l="1"/>
  <c r="T40" i="1"/>
  <c r="S40" i="1"/>
  <c r="Q40" i="1"/>
  <c r="P40" i="1"/>
  <c r="O40" i="1"/>
  <c r="M40" i="1"/>
  <c r="L40" i="1"/>
  <c r="K40" i="1"/>
  <c r="I40" i="1"/>
  <c r="H40" i="1"/>
  <c r="G40" i="1"/>
  <c r="U39" i="1"/>
  <c r="T39" i="1"/>
  <c r="S39" i="1"/>
  <c r="Q39" i="1"/>
  <c r="P39" i="1"/>
  <c r="O39" i="1"/>
  <c r="M39" i="1"/>
  <c r="L39" i="1"/>
  <c r="K39" i="1"/>
  <c r="I39" i="1"/>
  <c r="H39" i="1"/>
  <c r="G39" i="1"/>
  <c r="U38" i="1"/>
  <c r="T38" i="1"/>
  <c r="S38" i="1"/>
  <c r="Q38" i="1"/>
  <c r="P38" i="1"/>
  <c r="O38" i="1"/>
  <c r="M38" i="1"/>
  <c r="L38" i="1"/>
  <c r="K38" i="1"/>
  <c r="I38" i="1"/>
  <c r="H38" i="1"/>
  <c r="G38" i="1"/>
  <c r="U37" i="1"/>
  <c r="T37" i="1"/>
  <c r="S37" i="1"/>
  <c r="Q37" i="1"/>
  <c r="P37" i="1"/>
  <c r="O37" i="1"/>
  <c r="M37" i="1"/>
  <c r="L37" i="1"/>
  <c r="K37" i="1"/>
  <c r="I37" i="1"/>
  <c r="H37" i="1"/>
  <c r="G37" i="1"/>
  <c r="U36" i="1"/>
  <c r="T36" i="1"/>
  <c r="S36" i="1"/>
  <c r="Q36" i="1"/>
  <c r="P36" i="1"/>
  <c r="O36" i="1"/>
  <c r="M36" i="1"/>
  <c r="L36" i="1"/>
  <c r="K36" i="1"/>
  <c r="I36" i="1"/>
  <c r="H36" i="1"/>
  <c r="G36" i="1"/>
  <c r="U35" i="1"/>
  <c r="T35" i="1"/>
  <c r="S35" i="1"/>
  <c r="Q35" i="1"/>
  <c r="P35" i="1"/>
  <c r="O35" i="1"/>
  <c r="M35" i="1"/>
  <c r="L35" i="1"/>
  <c r="K35" i="1"/>
  <c r="I35" i="1"/>
  <c r="H35" i="1"/>
  <c r="G35" i="1"/>
  <c r="U31" i="1"/>
  <c r="T31" i="1"/>
  <c r="S31" i="1"/>
  <c r="Q31" i="1"/>
  <c r="P31" i="1"/>
  <c r="O31" i="1"/>
  <c r="M31" i="1"/>
  <c r="L31" i="1"/>
  <c r="K31" i="1"/>
  <c r="I31" i="1"/>
  <c r="H31" i="1"/>
  <c r="G31" i="1"/>
  <c r="U30" i="1"/>
  <c r="T30" i="1"/>
  <c r="S30" i="1"/>
  <c r="Q30" i="1"/>
  <c r="P30" i="1"/>
  <c r="O30" i="1"/>
  <c r="M30" i="1"/>
  <c r="L30" i="1"/>
  <c r="K30" i="1"/>
  <c r="I30" i="1"/>
  <c r="H30" i="1"/>
  <c r="G30" i="1"/>
  <c r="U29" i="1"/>
  <c r="T29" i="1"/>
  <c r="S29" i="1"/>
  <c r="Q29" i="1"/>
  <c r="P29" i="1"/>
  <c r="O29" i="1"/>
  <c r="M29" i="1"/>
  <c r="L29" i="1"/>
  <c r="K29" i="1"/>
  <c r="I29" i="1"/>
  <c r="H29" i="1"/>
  <c r="G29" i="1"/>
  <c r="U28" i="1"/>
  <c r="T28" i="1"/>
  <c r="S28" i="1"/>
  <c r="Q28" i="1"/>
  <c r="P28" i="1"/>
  <c r="O28" i="1"/>
  <c r="M28" i="1"/>
  <c r="L28" i="1"/>
  <c r="K28" i="1"/>
  <c r="I28" i="1"/>
  <c r="H28" i="1"/>
  <c r="G28" i="1"/>
  <c r="U27" i="1"/>
  <c r="T27" i="1"/>
  <c r="S27" i="1"/>
  <c r="Q27" i="1"/>
  <c r="P27" i="1"/>
  <c r="O27" i="1"/>
  <c r="M27" i="1"/>
  <c r="L27" i="1"/>
  <c r="K27" i="1"/>
  <c r="I27" i="1"/>
  <c r="H27" i="1"/>
  <c r="G27" i="1"/>
  <c r="U26" i="1"/>
  <c r="T26" i="1"/>
  <c r="S26" i="1"/>
  <c r="Q26" i="1"/>
  <c r="P26" i="1"/>
  <c r="O26" i="1"/>
  <c r="M26" i="1"/>
  <c r="L26" i="1"/>
  <c r="K26" i="1"/>
  <c r="I26" i="1"/>
  <c r="H26" i="1"/>
  <c r="G26" i="1"/>
  <c r="U22" i="1"/>
  <c r="T22" i="1"/>
  <c r="S22" i="1"/>
  <c r="Q22" i="1"/>
  <c r="P22" i="1"/>
  <c r="O22" i="1"/>
  <c r="M22" i="1"/>
  <c r="L22" i="1"/>
  <c r="K22" i="1"/>
  <c r="I22" i="1"/>
  <c r="H22" i="1"/>
  <c r="G22" i="1"/>
  <c r="U21" i="1"/>
  <c r="T21" i="1"/>
  <c r="S21" i="1"/>
  <c r="Q21" i="1"/>
  <c r="P21" i="1"/>
  <c r="O21" i="1"/>
  <c r="M21" i="1"/>
  <c r="L21" i="1"/>
  <c r="K21" i="1"/>
  <c r="I21" i="1"/>
  <c r="H21" i="1"/>
  <c r="G21" i="1"/>
  <c r="U20" i="1"/>
  <c r="T20" i="1"/>
  <c r="S20" i="1"/>
  <c r="Q20" i="1"/>
  <c r="P20" i="1"/>
  <c r="O20" i="1"/>
  <c r="M20" i="1"/>
  <c r="L20" i="1"/>
  <c r="K20" i="1"/>
  <c r="I20" i="1"/>
  <c r="H20" i="1"/>
  <c r="G20" i="1"/>
  <c r="U19" i="1"/>
  <c r="T19" i="1"/>
  <c r="S19" i="1"/>
  <c r="Q19" i="1"/>
  <c r="P19" i="1"/>
  <c r="O19" i="1"/>
  <c r="M19" i="1"/>
  <c r="L19" i="1"/>
  <c r="K19" i="1"/>
  <c r="I19" i="1"/>
  <c r="H19" i="1"/>
  <c r="G19" i="1"/>
  <c r="U18" i="1"/>
  <c r="T18" i="1"/>
  <c r="S18" i="1"/>
  <c r="Q18" i="1"/>
  <c r="P18" i="1"/>
  <c r="O18" i="1"/>
  <c r="M18" i="1"/>
  <c r="L18" i="1"/>
  <c r="K18" i="1"/>
  <c r="I18" i="1"/>
  <c r="H18" i="1"/>
  <c r="G18" i="1"/>
  <c r="U17" i="1"/>
  <c r="T17" i="1"/>
  <c r="S17" i="1"/>
  <c r="Q17" i="1"/>
  <c r="P17" i="1"/>
  <c r="O17" i="1"/>
  <c r="M17" i="1"/>
  <c r="L17" i="1"/>
  <c r="K17" i="1"/>
  <c r="I17" i="1"/>
  <c r="H17" i="1"/>
  <c r="G17" i="1"/>
  <c r="U12" i="1"/>
  <c r="T12" i="1"/>
  <c r="S12" i="1"/>
  <c r="Q12" i="1"/>
  <c r="P12" i="1"/>
  <c r="O12" i="1"/>
  <c r="M12" i="1"/>
  <c r="L12" i="1"/>
  <c r="K12" i="1"/>
  <c r="I12" i="1"/>
  <c r="H12" i="1"/>
  <c r="G12" i="1"/>
  <c r="U11" i="1"/>
  <c r="T11" i="1"/>
  <c r="S11" i="1"/>
  <c r="Q11" i="1"/>
  <c r="P11" i="1"/>
  <c r="O11" i="1"/>
  <c r="M11" i="1"/>
  <c r="L11" i="1"/>
  <c r="K11" i="1"/>
  <c r="I11" i="1"/>
  <c r="H11" i="1"/>
  <c r="G11" i="1"/>
  <c r="U10" i="1"/>
  <c r="T10" i="1"/>
  <c r="S10" i="1"/>
  <c r="Q10" i="1"/>
  <c r="P10" i="1"/>
  <c r="O10" i="1"/>
  <c r="M10" i="1"/>
  <c r="L10" i="1"/>
  <c r="K10" i="1"/>
  <c r="I10" i="1"/>
  <c r="H10" i="1"/>
  <c r="G10" i="1"/>
  <c r="U9" i="1"/>
  <c r="T9" i="1"/>
  <c r="S9" i="1"/>
  <c r="Q9" i="1"/>
  <c r="P9" i="1"/>
  <c r="O9" i="1"/>
  <c r="M9" i="1"/>
  <c r="L9" i="1"/>
  <c r="K9" i="1"/>
  <c r="I9" i="1"/>
  <c r="H9" i="1"/>
  <c r="G9" i="1"/>
  <c r="U8" i="1"/>
  <c r="T8" i="1"/>
  <c r="S8" i="1"/>
  <c r="Q8" i="1"/>
  <c r="P8" i="1"/>
  <c r="O8" i="1"/>
  <c r="M8" i="1"/>
  <c r="L8" i="1"/>
  <c r="K8" i="1"/>
  <c r="I8" i="1"/>
  <c r="H8" i="1"/>
  <c r="G8" i="1"/>
  <c r="U7" i="1"/>
  <c r="T7" i="1"/>
  <c r="S7" i="1"/>
  <c r="Q7" i="1"/>
  <c r="P7" i="1"/>
  <c r="O7" i="1"/>
  <c r="M7" i="1"/>
  <c r="L7" i="1"/>
  <c r="K7" i="1"/>
  <c r="I7" i="1"/>
  <c r="H7" i="1"/>
  <c r="G7" i="1"/>
</calcChain>
</file>

<file path=xl/sharedStrings.xml><?xml version="1.0" encoding="utf-8"?>
<sst xmlns="http://schemas.openxmlformats.org/spreadsheetml/2006/main" count="57" uniqueCount="52">
  <si>
    <t>"Maks"</t>
  </si>
  <si>
    <t>W1</t>
  </si>
  <si>
    <t>W2</t>
  </si>
  <si>
    <t>W3</t>
  </si>
  <si>
    <t>W4</t>
  </si>
  <si>
    <t>5x65%</t>
  </si>
  <si>
    <t>5x75%</t>
  </si>
  <si>
    <t>5x85%</t>
  </si>
  <si>
    <t>3x70%</t>
  </si>
  <si>
    <t>3x80%</t>
  </si>
  <si>
    <t>3x90%</t>
  </si>
  <si>
    <t>3x85%</t>
  </si>
  <si>
    <t>1x95%</t>
  </si>
  <si>
    <t>5x40%</t>
  </si>
  <si>
    <t>5x50%</t>
  </si>
  <si>
    <t>5x60%</t>
  </si>
  <si>
    <t>Bænkpres C1</t>
  </si>
  <si>
    <t>Bænkpres C2</t>
  </si>
  <si>
    <t>Bænkpres C3</t>
  </si>
  <si>
    <t>Bænkpres C4</t>
  </si>
  <si>
    <t>Bænkpres C5</t>
  </si>
  <si>
    <t>Bænkpres C6</t>
  </si>
  <si>
    <t>Squat C1</t>
  </si>
  <si>
    <t>Squat C2</t>
  </si>
  <si>
    <t>Squat C3</t>
  </si>
  <si>
    <t>Squat C4</t>
  </si>
  <si>
    <t>Squat C5</t>
  </si>
  <si>
    <t>Squat C6</t>
  </si>
  <si>
    <t>Military Press C1</t>
  </si>
  <si>
    <t>Military Press C2</t>
  </si>
  <si>
    <t>Military Press C3</t>
  </si>
  <si>
    <t>Military Press C4</t>
  </si>
  <si>
    <t>Military Press C5</t>
  </si>
  <si>
    <t>Military Press C6</t>
  </si>
  <si>
    <t>Dødløft C1</t>
  </si>
  <si>
    <t>Dødløft C2</t>
  </si>
  <si>
    <t>Dødløft C3</t>
  </si>
  <si>
    <t>Dødløft C4</t>
  </si>
  <si>
    <t>Dødløft C5</t>
  </si>
  <si>
    <t>Dødløft C6</t>
  </si>
  <si>
    <t>Backoff</t>
  </si>
  <si>
    <t>5/10x60%</t>
  </si>
  <si>
    <t>ThomasNielsens Wendler Template</t>
  </si>
  <si>
    <t>Wendler-14</t>
  </si>
  <si>
    <t>Squat C7</t>
  </si>
  <si>
    <t>Squat C8</t>
  </si>
  <si>
    <t>Bænkpres C7</t>
  </si>
  <si>
    <t>Bænkpres C8</t>
  </si>
  <si>
    <t>Military Press C7</t>
  </si>
  <si>
    <t>Military Press C8</t>
  </si>
  <si>
    <t>Dødløft C7</t>
  </si>
  <si>
    <t>Dødløft C8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</si>
</sst>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/>
    <xf numFmtId="164" fontId="0" fillId="0" borderId="0" xfId="0" applyNumberFormat="1"/>
    <xf numFmtId="1" fontId="0" fillId="0" borderId="0" xfId="0" applyNumberFormat="1"/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W42"/>
  <sheetViews>
    <sheetView tabSelected="1" workbookViewId="0">
      <selection activeCell="A26" sqref="A26"/>
    </sheetView>
  </sheetViews>
  <sheetFormatPr defaultRowHeight="15" x14ac:dyDescent="0.25"/>
  <cols>
    <col min="5" max="5" width="12" customWidth="1"/>
    <col min="10" max="10" width="5.5703125" customWidth="1"/>
    <col min="14" max="14" width="5.140625" customWidth="1"/>
    <col min="18" max="18" width="5" customWidth="1"/>
  </cols>
  <sheetData>
    <row r="3" spans="1:23" x14ac:dyDescent="0.25">
      <c r="H3" s="5" t="s">
        <v>1</v>
      </c>
      <c r="L3" s="5" t="s">
        <v>2</v>
      </c>
      <c r="P3" s="5" t="s">
        <v>3</v>
      </c>
      <c r="T3" s="5" t="s">
        <v>4</v>
      </c>
      <c r="W3" s="4" t="s">
        <v>40</v>
      </c>
    </row>
    <row r="4" spans="1:23" x14ac:dyDescent="0.25">
      <c r="B4" s="5" t="s">
        <v>42</v>
      </c>
      <c r="G4" t="s">
        <v>5</v>
      </c>
      <c r="H4" t="s">
        <v>6</v>
      </c>
      <c r="I4" t="s">
        <v>7</v>
      </c>
      <c r="K4" t="s">
        <v>8</v>
      </c>
      <c r="L4" t="s">
        <v>9</v>
      </c>
      <c r="M4" t="s">
        <v>10</v>
      </c>
      <c r="O4" t="s">
        <v>6</v>
      </c>
      <c r="P4" t="s">
        <v>11</v>
      </c>
      <c r="Q4" t="s">
        <v>12</v>
      </c>
      <c r="S4" t="s">
        <v>13</v>
      </c>
      <c r="T4" t="s">
        <v>14</v>
      </c>
      <c r="U4" t="s">
        <v>15</v>
      </c>
      <c r="W4" t="s">
        <v>41</v>
      </c>
    </row>
    <row r="6" spans="1:23" x14ac:dyDescent="0.25">
      <c r="B6" s="5" t="s">
        <v>43</v>
      </c>
      <c r="E6" s="5" t="s">
        <v>0</v>
      </c>
      <c r="H6" s="5" t="s">
        <v>1</v>
      </c>
      <c r="L6" s="5" t="s">
        <v>2</v>
      </c>
      <c r="P6" s="5" t="s">
        <v>3</v>
      </c>
      <c r="T6" s="5" t="s">
        <v>4</v>
      </c>
    </row>
    <row r="7" spans="1:23" x14ac:dyDescent="0.25">
      <c r="A7">
        <f>0.9*110</f>
        <v>99</v>
      </c>
      <c r="B7" s="1" t="s">
        <v>16</v>
      </c>
      <c r="E7">
        <v>99</v>
      </c>
      <c r="G7" s="3">
        <f t="shared" ref="G7:G14" si="0">SUM($E7*0.65)</f>
        <v>64.350000000000009</v>
      </c>
      <c r="H7" s="3">
        <f t="shared" ref="H7:H14" si="1">SUM($E7*0.75)</f>
        <v>74.25</v>
      </c>
      <c r="I7" s="3">
        <f t="shared" ref="I7:I14" si="2">SUM($E7*0.85)</f>
        <v>84.149999999999991</v>
      </c>
      <c r="J7" s="3"/>
      <c r="K7" s="3">
        <f t="shared" ref="K7:K14" si="3">SUM($E7*0.7)</f>
        <v>69.3</v>
      </c>
      <c r="L7" s="3">
        <f t="shared" ref="L7:L14" si="4">SUM($E7*0.8)</f>
        <v>79.2</v>
      </c>
      <c r="M7" s="3">
        <f t="shared" ref="M7:M14" si="5">SUM($E7*0.9)</f>
        <v>89.100000000000009</v>
      </c>
      <c r="N7" s="3"/>
      <c r="O7" s="3">
        <f t="shared" ref="O7:O14" si="6">SUM($E7*0.75)</f>
        <v>74.25</v>
      </c>
      <c r="P7" s="3">
        <f t="shared" ref="P7:P14" si="7">SUM($E7*0.85)</f>
        <v>84.149999999999991</v>
      </c>
      <c r="Q7" s="3">
        <f t="shared" ref="Q7:Q14" si="8">SUM($E7*0.95)</f>
        <v>94.05</v>
      </c>
      <c r="R7" s="3"/>
      <c r="S7" s="3">
        <f t="shared" ref="S7:S14" si="9">SUM($E7*0.4)</f>
        <v>39.6</v>
      </c>
      <c r="T7" s="3">
        <f t="shared" ref="T7:T14" si="10">SUM($E7*0.5)</f>
        <v>49.5</v>
      </c>
      <c r="U7" s="3">
        <f t="shared" ref="U7:U14" si="11">SUM($E7*0.6)</f>
        <v>59.4</v>
      </c>
      <c r="W7" s="3">
        <f t="shared" ref="W7:W14" si="12">SUM($E7*0.6)</f>
        <v>59.4</v>
      </c>
    </row>
    <row r="8" spans="1:23" x14ac:dyDescent="0.25">
      <c r="B8" s="1" t="s">
        <v>17</v>
      </c>
      <c r="E8">
        <f>E7+2.5</f>
        <v>101.5</v>
      </c>
      <c r="G8" s="3">
        <f t="shared" si="0"/>
        <v>65.975000000000009</v>
      </c>
      <c r="H8" s="3">
        <f t="shared" si="1"/>
        <v>76.125</v>
      </c>
      <c r="I8" s="3">
        <f t="shared" si="2"/>
        <v>86.274999999999991</v>
      </c>
      <c r="J8" s="3"/>
      <c r="K8" s="3">
        <f t="shared" si="3"/>
        <v>71.05</v>
      </c>
      <c r="L8" s="3">
        <f t="shared" si="4"/>
        <v>81.2</v>
      </c>
      <c r="M8" s="3">
        <f t="shared" si="5"/>
        <v>91.350000000000009</v>
      </c>
      <c r="N8" s="3"/>
      <c r="O8" s="3">
        <f t="shared" si="6"/>
        <v>76.125</v>
      </c>
      <c r="P8" s="3">
        <f t="shared" si="7"/>
        <v>86.274999999999991</v>
      </c>
      <c r="Q8" s="3">
        <f t="shared" si="8"/>
        <v>96.424999999999997</v>
      </c>
      <c r="R8" s="3"/>
      <c r="S8" s="3">
        <f t="shared" si="9"/>
        <v>40.6</v>
      </c>
      <c r="T8" s="3">
        <f t="shared" si="10"/>
        <v>50.75</v>
      </c>
      <c r="U8" s="3">
        <f t="shared" si="11"/>
        <v>60.9</v>
      </c>
      <c r="W8" s="3">
        <f t="shared" si="12"/>
        <v>60.9</v>
      </c>
    </row>
    <row r="9" spans="1:23" x14ac:dyDescent="0.25">
      <c r="B9" s="1" t="s">
        <v>18</v>
      </c>
      <c r="E9">
        <f t="shared" ref="E9:E14" si="13">E8+2.5</f>
        <v>104</v>
      </c>
      <c r="G9" s="3">
        <f t="shared" si="0"/>
        <v>67.600000000000009</v>
      </c>
      <c r="H9" s="3">
        <f t="shared" si="1"/>
        <v>78</v>
      </c>
      <c r="I9" s="3">
        <f t="shared" si="2"/>
        <v>88.399999999999991</v>
      </c>
      <c r="J9" s="3"/>
      <c r="K9" s="3">
        <f t="shared" si="3"/>
        <v>72.8</v>
      </c>
      <c r="L9" s="3">
        <f t="shared" si="4"/>
        <v>83.2</v>
      </c>
      <c r="M9" s="3">
        <f t="shared" si="5"/>
        <v>93.600000000000009</v>
      </c>
      <c r="N9" s="3"/>
      <c r="O9" s="3">
        <f t="shared" si="6"/>
        <v>78</v>
      </c>
      <c r="P9" s="3">
        <f t="shared" si="7"/>
        <v>88.399999999999991</v>
      </c>
      <c r="Q9" s="3">
        <f t="shared" si="8"/>
        <v>98.8</v>
      </c>
      <c r="R9" s="3"/>
      <c r="S9" s="3">
        <f t="shared" si="9"/>
        <v>41.6</v>
      </c>
      <c r="T9" s="3">
        <f t="shared" si="10"/>
        <v>52</v>
      </c>
      <c r="U9" s="3">
        <f t="shared" si="11"/>
        <v>62.4</v>
      </c>
      <c r="W9" s="3">
        <f t="shared" si="12"/>
        <v>62.4</v>
      </c>
    </row>
    <row r="10" spans="1:23" x14ac:dyDescent="0.25">
      <c r="B10" s="1" t="s">
        <v>19</v>
      </c>
      <c r="E10">
        <f t="shared" si="13"/>
        <v>106.5</v>
      </c>
      <c r="G10" s="3">
        <f t="shared" si="0"/>
        <v>69.225000000000009</v>
      </c>
      <c r="H10" s="3">
        <f t="shared" si="1"/>
        <v>79.875</v>
      </c>
      <c r="I10" s="3">
        <f t="shared" si="2"/>
        <v>90.524999999999991</v>
      </c>
      <c r="J10" s="3"/>
      <c r="K10" s="3">
        <f t="shared" si="3"/>
        <v>74.55</v>
      </c>
      <c r="L10" s="3">
        <f t="shared" si="4"/>
        <v>85.2</v>
      </c>
      <c r="M10" s="3">
        <f t="shared" si="5"/>
        <v>95.850000000000009</v>
      </c>
      <c r="N10" s="3"/>
      <c r="O10" s="3">
        <f t="shared" si="6"/>
        <v>79.875</v>
      </c>
      <c r="P10" s="3">
        <f t="shared" si="7"/>
        <v>90.524999999999991</v>
      </c>
      <c r="Q10" s="3">
        <f t="shared" si="8"/>
        <v>101.175</v>
      </c>
      <c r="R10" s="3"/>
      <c r="S10" s="3">
        <f t="shared" si="9"/>
        <v>42.6</v>
      </c>
      <c r="T10" s="3">
        <f t="shared" si="10"/>
        <v>53.25</v>
      </c>
      <c r="U10" s="3">
        <f t="shared" si="11"/>
        <v>63.9</v>
      </c>
      <c r="W10" s="3">
        <f t="shared" si="12"/>
        <v>63.9</v>
      </c>
    </row>
    <row r="11" spans="1:23" x14ac:dyDescent="0.25">
      <c r="B11" s="1" t="s">
        <v>20</v>
      </c>
      <c r="E11">
        <f t="shared" si="13"/>
        <v>109</v>
      </c>
      <c r="G11" s="3">
        <f t="shared" si="0"/>
        <v>70.850000000000009</v>
      </c>
      <c r="H11" s="3">
        <f t="shared" si="1"/>
        <v>81.75</v>
      </c>
      <c r="I11" s="3">
        <f t="shared" si="2"/>
        <v>92.649999999999991</v>
      </c>
      <c r="J11" s="3"/>
      <c r="K11" s="3">
        <f t="shared" si="3"/>
        <v>76.3</v>
      </c>
      <c r="L11" s="3">
        <f t="shared" si="4"/>
        <v>87.2</v>
      </c>
      <c r="M11" s="3">
        <f t="shared" si="5"/>
        <v>98.100000000000009</v>
      </c>
      <c r="N11" s="3"/>
      <c r="O11" s="3">
        <f t="shared" si="6"/>
        <v>81.75</v>
      </c>
      <c r="P11" s="3">
        <f t="shared" si="7"/>
        <v>92.649999999999991</v>
      </c>
      <c r="Q11" s="3">
        <f t="shared" si="8"/>
        <v>103.55</v>
      </c>
      <c r="R11" s="3"/>
      <c r="S11" s="3">
        <f t="shared" si="9"/>
        <v>43.6</v>
      </c>
      <c r="T11" s="3">
        <f t="shared" si="10"/>
        <v>54.5</v>
      </c>
      <c r="U11" s="3">
        <f t="shared" si="11"/>
        <v>65.399999999999991</v>
      </c>
      <c r="W11" s="3">
        <f t="shared" si="12"/>
        <v>65.399999999999991</v>
      </c>
    </row>
    <row r="12" spans="1:23" x14ac:dyDescent="0.25">
      <c r="B12" s="1" t="s">
        <v>21</v>
      </c>
      <c r="E12">
        <f t="shared" si="13"/>
        <v>111.5</v>
      </c>
      <c r="G12" s="3">
        <f t="shared" si="0"/>
        <v>72.475000000000009</v>
      </c>
      <c r="H12" s="3">
        <f t="shared" si="1"/>
        <v>83.625</v>
      </c>
      <c r="I12" s="3">
        <f t="shared" si="2"/>
        <v>94.774999999999991</v>
      </c>
      <c r="J12" s="3"/>
      <c r="K12" s="3">
        <f t="shared" si="3"/>
        <v>78.05</v>
      </c>
      <c r="L12" s="3">
        <f t="shared" si="4"/>
        <v>89.2</v>
      </c>
      <c r="M12" s="3">
        <f t="shared" si="5"/>
        <v>100.35000000000001</v>
      </c>
      <c r="N12" s="3"/>
      <c r="O12" s="3">
        <f t="shared" si="6"/>
        <v>83.625</v>
      </c>
      <c r="P12" s="3">
        <f t="shared" si="7"/>
        <v>94.774999999999991</v>
      </c>
      <c r="Q12" s="3">
        <f t="shared" si="8"/>
        <v>105.925</v>
      </c>
      <c r="R12" s="3"/>
      <c r="S12" s="3">
        <f t="shared" si="9"/>
        <v>44.6</v>
      </c>
      <c r="T12" s="3">
        <f t="shared" si="10"/>
        <v>55.75</v>
      </c>
      <c r="U12" s="3">
        <f t="shared" si="11"/>
        <v>66.899999999999991</v>
      </c>
      <c r="W12">
        <f t="shared" si="12"/>
        <v>66.899999999999991</v>
      </c>
    </row>
    <row r="13" spans="1:23" x14ac:dyDescent="0.25">
      <c r="B13" s="1" t="s">
        <v>46</v>
      </c>
      <c r="E13">
        <f t="shared" si="13"/>
        <v>114</v>
      </c>
      <c r="G13" s="3">
        <f t="shared" si="0"/>
        <v>74.100000000000009</v>
      </c>
      <c r="H13" s="3">
        <f t="shared" si="1"/>
        <v>85.5</v>
      </c>
      <c r="I13" s="3">
        <f t="shared" si="2"/>
        <v>96.899999999999991</v>
      </c>
      <c r="K13" s="3">
        <f t="shared" si="3"/>
        <v>79.8</v>
      </c>
      <c r="L13" s="3">
        <f t="shared" si="4"/>
        <v>91.2</v>
      </c>
      <c r="M13" s="3">
        <f t="shared" si="5"/>
        <v>102.60000000000001</v>
      </c>
      <c r="O13" s="3">
        <f t="shared" si="6"/>
        <v>85.5</v>
      </c>
      <c r="P13" s="3">
        <f t="shared" si="7"/>
        <v>96.899999999999991</v>
      </c>
      <c r="Q13" s="3">
        <f t="shared" si="8"/>
        <v>108.3</v>
      </c>
      <c r="S13" s="3">
        <f t="shared" si="9"/>
        <v>45.6</v>
      </c>
      <c r="T13" s="3">
        <f t="shared" si="10"/>
        <v>57</v>
      </c>
      <c r="U13" s="3">
        <f t="shared" si="11"/>
        <v>68.399999999999991</v>
      </c>
      <c r="W13">
        <f t="shared" si="12"/>
        <v>68.399999999999991</v>
      </c>
    </row>
    <row r="14" spans="1:23" x14ac:dyDescent="0.25">
      <c r="B14" s="1" t="s">
        <v>47</v>
      </c>
      <c r="E14">
        <f t="shared" si="13"/>
        <v>116.5</v>
      </c>
      <c r="G14" s="3">
        <f t="shared" si="0"/>
        <v>75.725000000000009</v>
      </c>
      <c r="H14" s="3">
        <f t="shared" si="1"/>
        <v>87.375</v>
      </c>
      <c r="I14" s="3">
        <f t="shared" si="2"/>
        <v>99.024999999999991</v>
      </c>
      <c r="K14" s="3">
        <f t="shared" si="3"/>
        <v>81.55</v>
      </c>
      <c r="L14" s="3">
        <f t="shared" si="4"/>
        <v>93.2</v>
      </c>
      <c r="M14" s="3">
        <f t="shared" si="5"/>
        <v>104.85000000000001</v>
      </c>
      <c r="O14" s="3">
        <f t="shared" si="6"/>
        <v>87.375</v>
      </c>
      <c r="P14" s="3">
        <f t="shared" si="7"/>
        <v>99.024999999999991</v>
      </c>
      <c r="Q14" s="3">
        <f t="shared" si="8"/>
        <v>110.675</v>
      </c>
      <c r="S14" s="3">
        <f t="shared" si="9"/>
        <v>46.6</v>
      </c>
      <c r="T14" s="3">
        <f t="shared" si="10"/>
        <v>58.25</v>
      </c>
      <c r="U14" s="3">
        <f t="shared" si="11"/>
        <v>69.899999999999991</v>
      </c>
      <c r="W14">
        <f t="shared" si="12"/>
        <v>69.899999999999991</v>
      </c>
    </row>
    <row r="17" spans="1:23" x14ac:dyDescent="0.25">
      <c r="A17">
        <f>0.9*140</f>
        <v>126</v>
      </c>
      <c r="B17" t="s">
        <v>22</v>
      </c>
      <c r="E17">
        <v>126</v>
      </c>
      <c r="G17" s="3">
        <f t="shared" ref="G17:G22" si="14">SUM($E17*0.65)</f>
        <v>81.900000000000006</v>
      </c>
      <c r="H17" s="3">
        <f t="shared" ref="H17:H22" si="15">SUM($E17*0.75)</f>
        <v>94.5</v>
      </c>
      <c r="I17" s="3">
        <f t="shared" ref="I17:I22" si="16">SUM($E17*0.85)</f>
        <v>107.1</v>
      </c>
      <c r="J17" s="3"/>
      <c r="K17" s="3">
        <f t="shared" ref="K17:K22" si="17">SUM($E17*0.7)</f>
        <v>88.199999999999989</v>
      </c>
      <c r="L17" s="3">
        <f t="shared" ref="L17:L22" si="18">SUM($E17*0.8)</f>
        <v>100.80000000000001</v>
      </c>
      <c r="M17" s="3">
        <f t="shared" ref="M17:M22" si="19">SUM($E17*0.9)</f>
        <v>113.4</v>
      </c>
      <c r="N17" s="3"/>
      <c r="O17" s="3">
        <f t="shared" ref="O17:O22" si="20">SUM($E17*0.75)</f>
        <v>94.5</v>
      </c>
      <c r="P17" s="3">
        <f t="shared" ref="P17:P22" si="21">SUM($E17*0.85)</f>
        <v>107.1</v>
      </c>
      <c r="Q17" s="3">
        <f t="shared" ref="Q17:Q22" si="22">SUM($E17*0.95)</f>
        <v>119.69999999999999</v>
      </c>
      <c r="R17" s="3"/>
      <c r="S17" s="3">
        <f t="shared" ref="S17:S22" si="23">SUM($E17*0.4)</f>
        <v>50.400000000000006</v>
      </c>
      <c r="T17" s="3">
        <f t="shared" ref="T17:T22" si="24">SUM($E17*0.5)</f>
        <v>63</v>
      </c>
      <c r="U17" s="3">
        <f t="shared" ref="U17:U22" si="25">SUM($E17*0.6)</f>
        <v>75.599999999999994</v>
      </c>
      <c r="W17" s="3">
        <f t="shared" ref="W17:W22" si="26">SUM($E17*0.6)</f>
        <v>75.599999999999994</v>
      </c>
    </row>
    <row r="18" spans="1:23" x14ac:dyDescent="0.25">
      <c r="B18" t="s">
        <v>23</v>
      </c>
      <c r="E18">
        <f>E17+5</f>
        <v>131</v>
      </c>
      <c r="G18" s="3">
        <f t="shared" si="14"/>
        <v>85.15</v>
      </c>
      <c r="H18" s="3">
        <f t="shared" si="15"/>
        <v>98.25</v>
      </c>
      <c r="I18" s="3">
        <f t="shared" si="16"/>
        <v>111.35</v>
      </c>
      <c r="J18" s="3"/>
      <c r="K18" s="3">
        <f t="shared" si="17"/>
        <v>91.699999999999989</v>
      </c>
      <c r="L18" s="3">
        <f t="shared" si="18"/>
        <v>104.80000000000001</v>
      </c>
      <c r="M18" s="3">
        <f t="shared" si="19"/>
        <v>117.9</v>
      </c>
      <c r="N18" s="3"/>
      <c r="O18" s="3">
        <f t="shared" si="20"/>
        <v>98.25</v>
      </c>
      <c r="P18" s="3">
        <f t="shared" si="21"/>
        <v>111.35</v>
      </c>
      <c r="Q18" s="3">
        <f t="shared" si="22"/>
        <v>124.44999999999999</v>
      </c>
      <c r="R18" s="3"/>
      <c r="S18" s="3">
        <f t="shared" si="23"/>
        <v>52.400000000000006</v>
      </c>
      <c r="T18" s="3">
        <f t="shared" si="24"/>
        <v>65.5</v>
      </c>
      <c r="U18" s="3">
        <f t="shared" si="25"/>
        <v>78.599999999999994</v>
      </c>
      <c r="W18" s="3">
        <f t="shared" si="26"/>
        <v>78.599999999999994</v>
      </c>
    </row>
    <row r="19" spans="1:23" x14ac:dyDescent="0.25">
      <c r="B19" t="s">
        <v>24</v>
      </c>
      <c r="E19">
        <f t="shared" ref="E19:E24" si="27">E18+5</f>
        <v>136</v>
      </c>
      <c r="G19" s="3">
        <f t="shared" si="14"/>
        <v>88.4</v>
      </c>
      <c r="H19" s="3">
        <f t="shared" si="15"/>
        <v>102</v>
      </c>
      <c r="I19" s="3">
        <f t="shared" si="16"/>
        <v>115.6</v>
      </c>
      <c r="J19" s="3"/>
      <c r="K19" s="3">
        <f t="shared" si="17"/>
        <v>95.199999999999989</v>
      </c>
      <c r="L19" s="3">
        <f t="shared" si="18"/>
        <v>108.80000000000001</v>
      </c>
      <c r="M19" s="3">
        <f t="shared" si="19"/>
        <v>122.4</v>
      </c>
      <c r="N19" s="3"/>
      <c r="O19" s="3">
        <f t="shared" si="20"/>
        <v>102</v>
      </c>
      <c r="P19" s="3">
        <f t="shared" si="21"/>
        <v>115.6</v>
      </c>
      <c r="Q19" s="3">
        <f t="shared" si="22"/>
        <v>129.19999999999999</v>
      </c>
      <c r="R19" s="3"/>
      <c r="S19" s="3">
        <f t="shared" si="23"/>
        <v>54.400000000000006</v>
      </c>
      <c r="T19" s="3">
        <f t="shared" si="24"/>
        <v>68</v>
      </c>
      <c r="U19" s="3">
        <f t="shared" si="25"/>
        <v>81.599999999999994</v>
      </c>
      <c r="W19" s="3">
        <f t="shared" si="26"/>
        <v>81.599999999999994</v>
      </c>
    </row>
    <row r="20" spans="1:23" x14ac:dyDescent="0.25">
      <c r="B20" t="s">
        <v>25</v>
      </c>
      <c r="E20">
        <f t="shared" si="27"/>
        <v>141</v>
      </c>
      <c r="G20" s="3">
        <f t="shared" si="14"/>
        <v>91.65</v>
      </c>
      <c r="H20" s="3">
        <f t="shared" si="15"/>
        <v>105.75</v>
      </c>
      <c r="I20" s="3">
        <f t="shared" si="16"/>
        <v>119.85</v>
      </c>
      <c r="J20" s="3"/>
      <c r="K20" s="3">
        <f t="shared" si="17"/>
        <v>98.699999999999989</v>
      </c>
      <c r="L20" s="3">
        <f t="shared" si="18"/>
        <v>112.80000000000001</v>
      </c>
      <c r="M20" s="3">
        <f t="shared" si="19"/>
        <v>126.9</v>
      </c>
      <c r="N20" s="3"/>
      <c r="O20" s="3">
        <f t="shared" si="20"/>
        <v>105.75</v>
      </c>
      <c r="P20" s="3">
        <f t="shared" si="21"/>
        <v>119.85</v>
      </c>
      <c r="Q20" s="3">
        <f t="shared" si="22"/>
        <v>133.94999999999999</v>
      </c>
      <c r="R20" s="3"/>
      <c r="S20" s="3">
        <f t="shared" si="23"/>
        <v>56.400000000000006</v>
      </c>
      <c r="T20" s="3">
        <f t="shared" si="24"/>
        <v>70.5</v>
      </c>
      <c r="U20" s="3">
        <f t="shared" si="25"/>
        <v>84.6</v>
      </c>
      <c r="W20" s="3">
        <f t="shared" si="26"/>
        <v>84.6</v>
      </c>
    </row>
    <row r="21" spans="1:23" x14ac:dyDescent="0.25">
      <c r="B21" t="s">
        <v>26</v>
      </c>
      <c r="E21">
        <f t="shared" si="27"/>
        <v>146</v>
      </c>
      <c r="G21" s="3">
        <f t="shared" si="14"/>
        <v>94.9</v>
      </c>
      <c r="H21" s="3">
        <f t="shared" si="15"/>
        <v>109.5</v>
      </c>
      <c r="I21" s="3">
        <f t="shared" si="16"/>
        <v>124.1</v>
      </c>
      <c r="J21" s="3"/>
      <c r="K21" s="3">
        <f t="shared" si="17"/>
        <v>102.19999999999999</v>
      </c>
      <c r="L21" s="3">
        <f t="shared" si="18"/>
        <v>116.80000000000001</v>
      </c>
      <c r="M21" s="3">
        <f t="shared" si="19"/>
        <v>131.4</v>
      </c>
      <c r="N21" s="3"/>
      <c r="O21" s="3">
        <f t="shared" si="20"/>
        <v>109.5</v>
      </c>
      <c r="P21" s="3">
        <f t="shared" si="21"/>
        <v>124.1</v>
      </c>
      <c r="Q21" s="3">
        <f t="shared" si="22"/>
        <v>138.69999999999999</v>
      </c>
      <c r="R21" s="3"/>
      <c r="S21" s="3">
        <f t="shared" si="23"/>
        <v>58.400000000000006</v>
      </c>
      <c r="T21" s="3">
        <f t="shared" si="24"/>
        <v>73</v>
      </c>
      <c r="U21" s="3">
        <f t="shared" si="25"/>
        <v>87.6</v>
      </c>
      <c r="W21" s="3">
        <f t="shared" si="26"/>
        <v>87.6</v>
      </c>
    </row>
    <row r="22" spans="1:23" x14ac:dyDescent="0.25">
      <c r="B22" t="s">
        <v>27</v>
      </c>
      <c r="E22">
        <f t="shared" si="27"/>
        <v>151</v>
      </c>
      <c r="G22" s="3">
        <f t="shared" si="14"/>
        <v>98.15</v>
      </c>
      <c r="H22" s="3">
        <f t="shared" si="15"/>
        <v>113.25</v>
      </c>
      <c r="I22" s="3">
        <f t="shared" si="16"/>
        <v>128.35</v>
      </c>
      <c r="J22" s="3"/>
      <c r="K22" s="3">
        <f t="shared" si="17"/>
        <v>105.69999999999999</v>
      </c>
      <c r="L22" s="3">
        <f t="shared" si="18"/>
        <v>120.80000000000001</v>
      </c>
      <c r="M22" s="3">
        <f t="shared" si="19"/>
        <v>135.9</v>
      </c>
      <c r="N22" s="3"/>
      <c r="O22" s="3">
        <f t="shared" si="20"/>
        <v>113.25</v>
      </c>
      <c r="P22" s="3">
        <f t="shared" si="21"/>
        <v>128.35</v>
      </c>
      <c r="Q22" s="3">
        <f t="shared" si="22"/>
        <v>143.44999999999999</v>
      </c>
      <c r="R22" s="3"/>
      <c r="S22" s="3">
        <f t="shared" si="23"/>
        <v>60.400000000000006</v>
      </c>
      <c r="T22" s="3">
        <f t="shared" si="24"/>
        <v>75.5</v>
      </c>
      <c r="U22" s="3">
        <f t="shared" si="25"/>
        <v>90.6</v>
      </c>
      <c r="W22" s="3">
        <f t="shared" si="26"/>
        <v>90.6</v>
      </c>
    </row>
    <row r="23" spans="1:23" x14ac:dyDescent="0.25">
      <c r="B23" t="s">
        <v>44</v>
      </c>
      <c r="E23">
        <f t="shared" si="27"/>
        <v>156</v>
      </c>
      <c r="G23" s="3">
        <f t="shared" ref="G23:G24" si="28">SUM($E23*0.65)</f>
        <v>101.4</v>
      </c>
      <c r="H23" s="3">
        <f t="shared" ref="H23:H24" si="29">SUM($E23*0.75)</f>
        <v>117</v>
      </c>
      <c r="I23" s="3">
        <f t="shared" ref="I23:I24" si="30">SUM($E23*0.85)</f>
        <v>132.6</v>
      </c>
      <c r="K23" s="3">
        <f t="shared" ref="K23:K24" si="31">SUM($E23*0.7)</f>
        <v>109.19999999999999</v>
      </c>
      <c r="L23" s="3">
        <f t="shared" ref="L23:L24" si="32">SUM($E23*0.8)</f>
        <v>124.80000000000001</v>
      </c>
      <c r="M23" s="3">
        <f t="shared" ref="M23:M24" si="33">SUM($E23*0.9)</f>
        <v>140.4</v>
      </c>
      <c r="O23" s="3">
        <f t="shared" ref="O23:O24" si="34">SUM($E23*0.75)</f>
        <v>117</v>
      </c>
      <c r="P23" s="3">
        <f t="shared" ref="P23:P24" si="35">SUM($E23*0.85)</f>
        <v>132.6</v>
      </c>
      <c r="Q23" s="3">
        <f t="shared" ref="Q23:Q24" si="36">SUM($E23*0.95)</f>
        <v>148.19999999999999</v>
      </c>
      <c r="S23" s="3">
        <f t="shared" ref="S23:S24" si="37">SUM($E23*0.4)</f>
        <v>62.400000000000006</v>
      </c>
      <c r="T23" s="3">
        <f t="shared" ref="T23:T24" si="38">SUM($E23*0.5)</f>
        <v>78</v>
      </c>
      <c r="U23" s="3">
        <f t="shared" ref="U23:U24" si="39">SUM($E23*0.6)</f>
        <v>93.6</v>
      </c>
      <c r="W23" s="3">
        <f t="shared" ref="W23:W24" si="40">SUM($E23*0.6)</f>
        <v>93.6</v>
      </c>
    </row>
    <row r="24" spans="1:23" x14ac:dyDescent="0.25">
      <c r="B24" t="s">
        <v>45</v>
      </c>
      <c r="E24">
        <f t="shared" si="27"/>
        <v>161</v>
      </c>
      <c r="G24" s="3">
        <f t="shared" si="28"/>
        <v>104.65</v>
      </c>
      <c r="H24" s="3">
        <f t="shared" si="29"/>
        <v>120.75</v>
      </c>
      <c r="I24" s="3">
        <f t="shared" si="30"/>
        <v>136.85</v>
      </c>
      <c r="K24" s="3">
        <f t="shared" si="31"/>
        <v>112.69999999999999</v>
      </c>
      <c r="L24" s="3">
        <f t="shared" si="32"/>
        <v>128.80000000000001</v>
      </c>
      <c r="M24" s="3">
        <f t="shared" si="33"/>
        <v>144.9</v>
      </c>
      <c r="O24" s="3">
        <f t="shared" si="34"/>
        <v>120.75</v>
      </c>
      <c r="P24" s="3">
        <f t="shared" si="35"/>
        <v>136.85</v>
      </c>
      <c r="Q24" s="3">
        <f t="shared" si="36"/>
        <v>152.94999999999999</v>
      </c>
      <c r="S24" s="3">
        <f t="shared" si="37"/>
        <v>64.400000000000006</v>
      </c>
      <c r="T24" s="3">
        <f t="shared" si="38"/>
        <v>80.5</v>
      </c>
      <c r="U24" s="3">
        <f t="shared" si="39"/>
        <v>96.6</v>
      </c>
      <c r="W24" s="3">
        <f t="shared" si="40"/>
        <v>96.6</v>
      </c>
    </row>
    <row r="25" spans="1:23" x14ac:dyDescent="0.25">
      <c r="G25" s="2"/>
      <c r="H25" s="2"/>
      <c r="I25" s="2"/>
      <c r="K25" s="2"/>
      <c r="M25" s="2"/>
      <c r="O25" s="2"/>
      <c r="P25" s="2"/>
      <c r="Q25" s="2"/>
      <c r="T25" s="2"/>
      <c r="U25" s="2"/>
    </row>
    <row r="26" spans="1:23" x14ac:dyDescent="0.25">
      <c r="A26">
        <f>0.9*70</f>
        <v>63</v>
      </c>
      <c r="B26" t="s">
        <v>28</v>
      </c>
      <c r="E26">
        <v>63</v>
      </c>
      <c r="G26" s="3">
        <f t="shared" ref="G26:G31" si="41">SUM($E26*0.65)</f>
        <v>40.950000000000003</v>
      </c>
      <c r="H26" s="3">
        <f t="shared" ref="H26:H31" si="42">SUM($E26*0.75)</f>
        <v>47.25</v>
      </c>
      <c r="I26" s="3">
        <f t="shared" ref="I26:I31" si="43">SUM($E26*0.85)</f>
        <v>53.55</v>
      </c>
      <c r="J26" s="3"/>
      <c r="K26" s="3">
        <f t="shared" ref="K26:K31" si="44">SUM($E26*0.7)</f>
        <v>44.099999999999994</v>
      </c>
      <c r="L26" s="3">
        <f t="shared" ref="L26:L31" si="45">SUM($E26*0.8)</f>
        <v>50.400000000000006</v>
      </c>
      <c r="M26" s="3">
        <f t="shared" ref="M26:M31" si="46">SUM($E26*0.9)</f>
        <v>56.7</v>
      </c>
      <c r="N26" s="3"/>
      <c r="O26" s="3">
        <f t="shared" ref="O26:O31" si="47">SUM($E26*0.75)</f>
        <v>47.25</v>
      </c>
      <c r="P26" s="3">
        <f t="shared" ref="P26:P31" si="48">SUM($E26*0.85)</f>
        <v>53.55</v>
      </c>
      <c r="Q26" s="3">
        <f t="shared" ref="Q26:Q31" si="49">SUM($E26*0.95)</f>
        <v>59.849999999999994</v>
      </c>
      <c r="R26" s="3"/>
      <c r="S26" s="3">
        <f t="shared" ref="S26:S31" si="50">SUM($E26*0.4)</f>
        <v>25.200000000000003</v>
      </c>
      <c r="T26" s="3">
        <f t="shared" ref="T26:T31" si="51">SUM($E26*0.5)</f>
        <v>31.5</v>
      </c>
      <c r="U26" s="3">
        <f t="shared" ref="U26:U31" si="52">SUM($E26*0.6)</f>
        <v>37.799999999999997</v>
      </c>
      <c r="W26" s="3">
        <f t="shared" ref="W26:W31" si="53">SUM($E26*0.6)</f>
        <v>37.799999999999997</v>
      </c>
    </row>
    <row r="27" spans="1:23" x14ac:dyDescent="0.25">
      <c r="B27" t="s">
        <v>29</v>
      </c>
      <c r="E27">
        <f>E26+2.5</f>
        <v>65.5</v>
      </c>
      <c r="G27" s="3">
        <f t="shared" si="41"/>
        <v>42.575000000000003</v>
      </c>
      <c r="H27" s="3">
        <f t="shared" si="42"/>
        <v>49.125</v>
      </c>
      <c r="I27" s="3">
        <f t="shared" si="43"/>
        <v>55.674999999999997</v>
      </c>
      <c r="J27" s="3"/>
      <c r="K27" s="3">
        <f t="shared" si="44"/>
        <v>45.849999999999994</v>
      </c>
      <c r="L27" s="3">
        <f t="shared" si="45"/>
        <v>52.400000000000006</v>
      </c>
      <c r="M27" s="3">
        <f t="shared" si="46"/>
        <v>58.95</v>
      </c>
      <c r="N27" s="3"/>
      <c r="O27" s="3">
        <f t="shared" si="47"/>
        <v>49.125</v>
      </c>
      <c r="P27" s="3">
        <f t="shared" si="48"/>
        <v>55.674999999999997</v>
      </c>
      <c r="Q27" s="3">
        <f t="shared" si="49"/>
        <v>62.224999999999994</v>
      </c>
      <c r="R27" s="3"/>
      <c r="S27" s="3">
        <f t="shared" si="50"/>
        <v>26.200000000000003</v>
      </c>
      <c r="T27" s="3">
        <f t="shared" si="51"/>
        <v>32.75</v>
      </c>
      <c r="U27" s="3">
        <f t="shared" si="52"/>
        <v>39.299999999999997</v>
      </c>
      <c r="W27" s="3">
        <f t="shared" si="53"/>
        <v>39.299999999999997</v>
      </c>
    </row>
    <row r="28" spans="1:23" x14ac:dyDescent="0.25">
      <c r="B28" t="s">
        <v>30</v>
      </c>
      <c r="E28">
        <f t="shared" ref="E28:E33" si="54">E27+2.5</f>
        <v>68</v>
      </c>
      <c r="G28" s="3">
        <f t="shared" si="41"/>
        <v>44.2</v>
      </c>
      <c r="H28" s="3">
        <f t="shared" si="42"/>
        <v>51</v>
      </c>
      <c r="I28" s="3">
        <f t="shared" si="43"/>
        <v>57.8</v>
      </c>
      <c r="J28" s="3"/>
      <c r="K28" s="3">
        <f t="shared" si="44"/>
        <v>47.599999999999994</v>
      </c>
      <c r="L28" s="3">
        <f t="shared" si="45"/>
        <v>54.400000000000006</v>
      </c>
      <c r="M28" s="3">
        <f t="shared" si="46"/>
        <v>61.2</v>
      </c>
      <c r="N28" s="3"/>
      <c r="O28" s="3">
        <f t="shared" si="47"/>
        <v>51</v>
      </c>
      <c r="P28" s="3">
        <f t="shared" si="48"/>
        <v>57.8</v>
      </c>
      <c r="Q28" s="3">
        <f t="shared" si="49"/>
        <v>64.599999999999994</v>
      </c>
      <c r="R28" s="3"/>
      <c r="S28" s="3">
        <f t="shared" si="50"/>
        <v>27.200000000000003</v>
      </c>
      <c r="T28" s="3">
        <f t="shared" si="51"/>
        <v>34</v>
      </c>
      <c r="U28" s="3">
        <f t="shared" si="52"/>
        <v>40.799999999999997</v>
      </c>
      <c r="W28" s="3">
        <f t="shared" si="53"/>
        <v>40.799999999999997</v>
      </c>
    </row>
    <row r="29" spans="1:23" x14ac:dyDescent="0.25">
      <c r="B29" t="s">
        <v>31</v>
      </c>
      <c r="E29">
        <f t="shared" si="54"/>
        <v>70.5</v>
      </c>
      <c r="G29" s="3">
        <f t="shared" si="41"/>
        <v>45.825000000000003</v>
      </c>
      <c r="H29" s="3">
        <f t="shared" si="42"/>
        <v>52.875</v>
      </c>
      <c r="I29" s="3">
        <f t="shared" si="43"/>
        <v>59.924999999999997</v>
      </c>
      <c r="J29" s="3"/>
      <c r="K29" s="3">
        <f t="shared" si="44"/>
        <v>49.349999999999994</v>
      </c>
      <c r="L29" s="3">
        <f t="shared" si="45"/>
        <v>56.400000000000006</v>
      </c>
      <c r="M29" s="3">
        <f t="shared" si="46"/>
        <v>63.45</v>
      </c>
      <c r="N29" s="3"/>
      <c r="O29" s="3">
        <f t="shared" si="47"/>
        <v>52.875</v>
      </c>
      <c r="P29" s="3">
        <f t="shared" si="48"/>
        <v>59.924999999999997</v>
      </c>
      <c r="Q29" s="3">
        <f t="shared" si="49"/>
        <v>66.974999999999994</v>
      </c>
      <c r="R29" s="3"/>
      <c r="S29" s="3">
        <f t="shared" si="50"/>
        <v>28.200000000000003</v>
      </c>
      <c r="T29" s="3">
        <f t="shared" si="51"/>
        <v>35.25</v>
      </c>
      <c r="U29" s="3">
        <f t="shared" si="52"/>
        <v>42.3</v>
      </c>
      <c r="W29" s="3">
        <f t="shared" si="53"/>
        <v>42.3</v>
      </c>
    </row>
    <row r="30" spans="1:23" x14ac:dyDescent="0.25">
      <c r="B30" t="s">
        <v>32</v>
      </c>
      <c r="E30">
        <f t="shared" si="54"/>
        <v>73</v>
      </c>
      <c r="G30" s="3">
        <f t="shared" si="41"/>
        <v>47.45</v>
      </c>
      <c r="H30" s="3">
        <f t="shared" si="42"/>
        <v>54.75</v>
      </c>
      <c r="I30" s="3">
        <f t="shared" si="43"/>
        <v>62.05</v>
      </c>
      <c r="J30" s="3"/>
      <c r="K30" s="3">
        <f t="shared" si="44"/>
        <v>51.099999999999994</v>
      </c>
      <c r="L30" s="3">
        <f t="shared" si="45"/>
        <v>58.400000000000006</v>
      </c>
      <c r="M30" s="3">
        <f t="shared" si="46"/>
        <v>65.7</v>
      </c>
      <c r="N30" s="3"/>
      <c r="O30" s="3">
        <f t="shared" si="47"/>
        <v>54.75</v>
      </c>
      <c r="P30" s="3">
        <f t="shared" si="48"/>
        <v>62.05</v>
      </c>
      <c r="Q30" s="3">
        <f t="shared" si="49"/>
        <v>69.349999999999994</v>
      </c>
      <c r="R30" s="3"/>
      <c r="S30" s="3">
        <f t="shared" si="50"/>
        <v>29.200000000000003</v>
      </c>
      <c r="T30" s="3">
        <f t="shared" si="51"/>
        <v>36.5</v>
      </c>
      <c r="U30" s="3">
        <f t="shared" si="52"/>
        <v>43.8</v>
      </c>
      <c r="W30" s="3">
        <f t="shared" si="53"/>
        <v>43.8</v>
      </c>
    </row>
    <row r="31" spans="1:23" x14ac:dyDescent="0.25">
      <c r="B31" t="s">
        <v>33</v>
      </c>
      <c r="E31">
        <f t="shared" si="54"/>
        <v>75.5</v>
      </c>
      <c r="G31" s="3">
        <f t="shared" si="41"/>
        <v>49.075000000000003</v>
      </c>
      <c r="H31" s="3">
        <f t="shared" si="42"/>
        <v>56.625</v>
      </c>
      <c r="I31" s="3">
        <f t="shared" si="43"/>
        <v>64.174999999999997</v>
      </c>
      <c r="J31" s="3"/>
      <c r="K31" s="3">
        <f t="shared" si="44"/>
        <v>52.849999999999994</v>
      </c>
      <c r="L31" s="3">
        <f t="shared" si="45"/>
        <v>60.400000000000006</v>
      </c>
      <c r="M31" s="3">
        <f t="shared" si="46"/>
        <v>67.95</v>
      </c>
      <c r="N31" s="3"/>
      <c r="O31" s="3">
        <f t="shared" si="47"/>
        <v>56.625</v>
      </c>
      <c r="P31" s="3">
        <f t="shared" si="48"/>
        <v>64.174999999999997</v>
      </c>
      <c r="Q31" s="3">
        <f t="shared" si="49"/>
        <v>71.724999999999994</v>
      </c>
      <c r="R31" s="3"/>
      <c r="S31" s="3">
        <f t="shared" si="50"/>
        <v>30.200000000000003</v>
      </c>
      <c r="T31" s="3">
        <f t="shared" si="51"/>
        <v>37.75</v>
      </c>
      <c r="U31" s="3">
        <f t="shared" si="52"/>
        <v>45.3</v>
      </c>
      <c r="W31" s="3">
        <f t="shared" si="53"/>
        <v>45.3</v>
      </c>
    </row>
    <row r="32" spans="1:23" x14ac:dyDescent="0.25">
      <c r="B32" t="s">
        <v>48</v>
      </c>
      <c r="E32">
        <f t="shared" si="54"/>
        <v>78</v>
      </c>
      <c r="G32" s="3">
        <f t="shared" ref="G32:G33" si="55">SUM($E32*0.65)</f>
        <v>50.7</v>
      </c>
      <c r="H32" s="3">
        <f t="shared" ref="H32:H33" si="56">SUM($E32*0.75)</f>
        <v>58.5</v>
      </c>
      <c r="I32" s="3">
        <f t="shared" ref="I32:I33" si="57">SUM($E32*0.85)</f>
        <v>66.3</v>
      </c>
      <c r="K32" s="3">
        <f t="shared" ref="K32:K33" si="58">SUM($E32*0.7)</f>
        <v>54.599999999999994</v>
      </c>
      <c r="L32" s="3">
        <f t="shared" ref="L32:L33" si="59">SUM($E32*0.8)</f>
        <v>62.400000000000006</v>
      </c>
      <c r="M32" s="3">
        <f t="shared" ref="M32:M33" si="60">SUM($E32*0.9)</f>
        <v>70.2</v>
      </c>
      <c r="O32" s="3">
        <f t="shared" ref="O32:O33" si="61">SUM($E32*0.75)</f>
        <v>58.5</v>
      </c>
      <c r="P32" s="3">
        <f t="shared" ref="P32:P33" si="62">SUM($E32*0.85)</f>
        <v>66.3</v>
      </c>
      <c r="Q32" s="3">
        <f t="shared" ref="Q32:Q33" si="63">SUM($E32*0.95)</f>
        <v>74.099999999999994</v>
      </c>
      <c r="S32" s="3">
        <f t="shared" ref="S32:S33" si="64">SUM($E32*0.4)</f>
        <v>31.200000000000003</v>
      </c>
      <c r="T32" s="3">
        <f t="shared" ref="T32:T33" si="65">SUM($E32*0.5)</f>
        <v>39</v>
      </c>
      <c r="U32" s="3">
        <f t="shared" ref="U32:U33" si="66">SUM($E32*0.6)</f>
        <v>46.8</v>
      </c>
      <c r="W32" s="3">
        <f t="shared" ref="W32:W33" si="67">SUM($E32*0.6)</f>
        <v>46.8</v>
      </c>
    </row>
    <row r="33" spans="1:23" x14ac:dyDescent="0.25">
      <c r="B33" t="s">
        <v>49</v>
      </c>
      <c r="E33">
        <f t="shared" si="54"/>
        <v>80.5</v>
      </c>
      <c r="G33" s="3">
        <f t="shared" si="55"/>
        <v>52.325000000000003</v>
      </c>
      <c r="H33" s="3">
        <f t="shared" si="56"/>
        <v>60.375</v>
      </c>
      <c r="I33" s="3">
        <f t="shared" si="57"/>
        <v>68.424999999999997</v>
      </c>
      <c r="K33" s="3">
        <f t="shared" si="58"/>
        <v>56.349999999999994</v>
      </c>
      <c r="L33" s="3">
        <f t="shared" si="59"/>
        <v>64.400000000000006</v>
      </c>
      <c r="M33" s="3">
        <f t="shared" si="60"/>
        <v>72.45</v>
      </c>
      <c r="O33" s="3">
        <f t="shared" si="61"/>
        <v>60.375</v>
      </c>
      <c r="P33" s="3">
        <f t="shared" si="62"/>
        <v>68.424999999999997</v>
      </c>
      <c r="Q33" s="3">
        <f t="shared" si="63"/>
        <v>76.474999999999994</v>
      </c>
      <c r="S33" s="3">
        <f t="shared" si="64"/>
        <v>32.200000000000003</v>
      </c>
      <c r="T33" s="3">
        <f t="shared" si="65"/>
        <v>40.25</v>
      </c>
      <c r="U33" s="3">
        <f t="shared" si="66"/>
        <v>48.3</v>
      </c>
      <c r="W33" s="3">
        <f t="shared" si="67"/>
        <v>48.3</v>
      </c>
    </row>
    <row r="34" spans="1:23" x14ac:dyDescent="0.25">
      <c r="G34" s="2"/>
      <c r="H34" s="2"/>
      <c r="I34" s="2"/>
      <c r="K34" s="2"/>
      <c r="M34" s="2"/>
      <c r="O34" s="2"/>
      <c r="P34" s="2"/>
      <c r="Q34" s="2"/>
      <c r="T34" s="2"/>
      <c r="U34" s="2"/>
    </row>
    <row r="35" spans="1:23" x14ac:dyDescent="0.25">
      <c r="A35">
        <f>0.9*205</f>
        <v>184.5</v>
      </c>
      <c r="B35" t="s">
        <v>34</v>
      </c>
      <c r="E35">
        <v>184.5</v>
      </c>
      <c r="G35" s="3">
        <f t="shared" ref="G35:G40" si="68">SUM($E35*0.65)</f>
        <v>119.925</v>
      </c>
      <c r="H35" s="3">
        <f t="shared" ref="H35:H40" si="69">SUM($E35*0.75)</f>
        <v>138.375</v>
      </c>
      <c r="I35" s="3">
        <f t="shared" ref="I35:I40" si="70">SUM($E35*0.85)</f>
        <v>156.82499999999999</v>
      </c>
      <c r="J35" s="3"/>
      <c r="K35" s="3">
        <f t="shared" ref="K35:K40" si="71">SUM($E35*0.7)</f>
        <v>129.15</v>
      </c>
      <c r="L35" s="3">
        <f t="shared" ref="L35:L40" si="72">SUM($E35*0.8)</f>
        <v>147.6</v>
      </c>
      <c r="M35" s="3">
        <f t="shared" ref="M35:M40" si="73">SUM($E35*0.9)</f>
        <v>166.05</v>
      </c>
      <c r="N35" s="3"/>
      <c r="O35" s="3">
        <f t="shared" ref="O35:O40" si="74">SUM($E35*0.75)</f>
        <v>138.375</v>
      </c>
      <c r="P35" s="3">
        <f t="shared" ref="P35:P40" si="75">SUM($E35*0.85)</f>
        <v>156.82499999999999</v>
      </c>
      <c r="Q35" s="3">
        <f t="shared" ref="Q35:Q40" si="76">SUM($E35*0.95)</f>
        <v>175.27500000000001</v>
      </c>
      <c r="R35" s="3"/>
      <c r="S35" s="3">
        <f t="shared" ref="S35:S40" si="77">SUM($E35*0.4)</f>
        <v>73.8</v>
      </c>
      <c r="T35" s="3">
        <f t="shared" ref="T35:T40" si="78">SUM($E35*0.5)</f>
        <v>92.25</v>
      </c>
      <c r="U35" s="3">
        <f t="shared" ref="U35:U40" si="79">SUM($E35*0.6)</f>
        <v>110.7</v>
      </c>
      <c r="W35" s="3">
        <f t="shared" ref="W35:W40" si="80">SUM($E35*0.6)</f>
        <v>110.7</v>
      </c>
    </row>
    <row r="36" spans="1:23" x14ac:dyDescent="0.25">
      <c r="B36" t="s">
        <v>35</v>
      </c>
      <c r="E36">
        <f>E35+5</f>
        <v>189.5</v>
      </c>
      <c r="G36" s="3">
        <f t="shared" si="68"/>
        <v>123.175</v>
      </c>
      <c r="H36" s="3">
        <f t="shared" si="69"/>
        <v>142.125</v>
      </c>
      <c r="I36" s="3">
        <f t="shared" si="70"/>
        <v>161.07499999999999</v>
      </c>
      <c r="J36" s="3"/>
      <c r="K36" s="3">
        <f t="shared" si="71"/>
        <v>132.65</v>
      </c>
      <c r="L36" s="3">
        <f t="shared" si="72"/>
        <v>151.6</v>
      </c>
      <c r="M36" s="3">
        <f t="shared" si="73"/>
        <v>170.55</v>
      </c>
      <c r="N36" s="3"/>
      <c r="O36" s="3">
        <f t="shared" si="74"/>
        <v>142.125</v>
      </c>
      <c r="P36" s="3">
        <f t="shared" si="75"/>
        <v>161.07499999999999</v>
      </c>
      <c r="Q36" s="3">
        <f t="shared" si="76"/>
        <v>180.02500000000001</v>
      </c>
      <c r="R36" s="3"/>
      <c r="S36" s="3">
        <f t="shared" si="77"/>
        <v>75.8</v>
      </c>
      <c r="T36" s="3">
        <f t="shared" si="78"/>
        <v>94.75</v>
      </c>
      <c r="U36" s="3">
        <f t="shared" si="79"/>
        <v>113.7</v>
      </c>
      <c r="W36" s="3">
        <f t="shared" si="80"/>
        <v>113.7</v>
      </c>
    </row>
    <row r="37" spans="1:23" x14ac:dyDescent="0.25">
      <c r="B37" t="s">
        <v>36</v>
      </c>
      <c r="E37">
        <f t="shared" ref="E37:E42" si="81">E36+5</f>
        <v>194.5</v>
      </c>
      <c r="G37" s="3">
        <f t="shared" si="68"/>
        <v>126.42500000000001</v>
      </c>
      <c r="H37" s="3">
        <f t="shared" si="69"/>
        <v>145.875</v>
      </c>
      <c r="I37" s="3">
        <f t="shared" si="70"/>
        <v>165.32499999999999</v>
      </c>
      <c r="J37" s="3"/>
      <c r="K37" s="3">
        <f t="shared" si="71"/>
        <v>136.14999999999998</v>
      </c>
      <c r="L37" s="3">
        <f t="shared" si="72"/>
        <v>155.60000000000002</v>
      </c>
      <c r="M37" s="3">
        <f t="shared" si="73"/>
        <v>175.05</v>
      </c>
      <c r="N37" s="3"/>
      <c r="O37" s="3">
        <f t="shared" si="74"/>
        <v>145.875</v>
      </c>
      <c r="P37" s="3">
        <f t="shared" si="75"/>
        <v>165.32499999999999</v>
      </c>
      <c r="Q37" s="3">
        <f t="shared" si="76"/>
        <v>184.77499999999998</v>
      </c>
      <c r="R37" s="3"/>
      <c r="S37" s="3">
        <f t="shared" si="77"/>
        <v>77.800000000000011</v>
      </c>
      <c r="T37" s="3">
        <f t="shared" si="78"/>
        <v>97.25</v>
      </c>
      <c r="U37" s="3">
        <f t="shared" si="79"/>
        <v>116.69999999999999</v>
      </c>
      <c r="W37" s="3">
        <f t="shared" si="80"/>
        <v>116.69999999999999</v>
      </c>
    </row>
    <row r="38" spans="1:23" x14ac:dyDescent="0.25">
      <c r="B38" t="s">
        <v>37</v>
      </c>
      <c r="E38">
        <f t="shared" si="81"/>
        <v>199.5</v>
      </c>
      <c r="G38" s="3">
        <f t="shared" si="68"/>
        <v>129.67500000000001</v>
      </c>
      <c r="H38" s="3">
        <f t="shared" si="69"/>
        <v>149.625</v>
      </c>
      <c r="I38" s="3">
        <f t="shared" si="70"/>
        <v>169.57499999999999</v>
      </c>
      <c r="J38" s="3"/>
      <c r="K38" s="3">
        <f t="shared" si="71"/>
        <v>139.64999999999998</v>
      </c>
      <c r="L38" s="3">
        <f t="shared" si="72"/>
        <v>159.60000000000002</v>
      </c>
      <c r="M38" s="3">
        <f t="shared" si="73"/>
        <v>179.55</v>
      </c>
      <c r="N38" s="3"/>
      <c r="O38" s="3">
        <f t="shared" si="74"/>
        <v>149.625</v>
      </c>
      <c r="P38" s="3">
        <f t="shared" si="75"/>
        <v>169.57499999999999</v>
      </c>
      <c r="Q38" s="3">
        <f t="shared" si="76"/>
        <v>189.52499999999998</v>
      </c>
      <c r="R38" s="3"/>
      <c r="S38" s="3">
        <f t="shared" si="77"/>
        <v>79.800000000000011</v>
      </c>
      <c r="T38" s="3">
        <f t="shared" si="78"/>
        <v>99.75</v>
      </c>
      <c r="U38" s="3">
        <f t="shared" si="79"/>
        <v>119.69999999999999</v>
      </c>
      <c r="W38" s="3">
        <f t="shared" si="80"/>
        <v>119.69999999999999</v>
      </c>
    </row>
    <row r="39" spans="1:23" x14ac:dyDescent="0.25">
      <c r="B39" t="s">
        <v>38</v>
      </c>
      <c r="E39">
        <f t="shared" si="81"/>
        <v>204.5</v>
      </c>
      <c r="G39" s="3">
        <f t="shared" si="68"/>
        <v>132.92500000000001</v>
      </c>
      <c r="H39" s="3">
        <f t="shared" si="69"/>
        <v>153.375</v>
      </c>
      <c r="I39" s="3">
        <f t="shared" si="70"/>
        <v>173.82499999999999</v>
      </c>
      <c r="J39" s="3"/>
      <c r="K39" s="3">
        <f t="shared" si="71"/>
        <v>143.14999999999998</v>
      </c>
      <c r="L39" s="3">
        <f t="shared" si="72"/>
        <v>163.60000000000002</v>
      </c>
      <c r="M39" s="3">
        <f t="shared" si="73"/>
        <v>184.05</v>
      </c>
      <c r="N39" s="3"/>
      <c r="O39" s="3">
        <f t="shared" si="74"/>
        <v>153.375</v>
      </c>
      <c r="P39" s="3">
        <f t="shared" si="75"/>
        <v>173.82499999999999</v>
      </c>
      <c r="Q39" s="3">
        <f t="shared" si="76"/>
        <v>194.27499999999998</v>
      </c>
      <c r="R39" s="3"/>
      <c r="S39" s="3">
        <f t="shared" si="77"/>
        <v>81.800000000000011</v>
      </c>
      <c r="T39" s="3">
        <f t="shared" si="78"/>
        <v>102.25</v>
      </c>
      <c r="U39" s="3">
        <f t="shared" si="79"/>
        <v>122.69999999999999</v>
      </c>
      <c r="W39" s="3">
        <f t="shared" si="80"/>
        <v>122.69999999999999</v>
      </c>
    </row>
    <row r="40" spans="1:23" x14ac:dyDescent="0.25">
      <c r="B40" t="s">
        <v>39</v>
      </c>
      <c r="E40">
        <f t="shared" si="81"/>
        <v>209.5</v>
      </c>
      <c r="G40" s="3">
        <f t="shared" si="68"/>
        <v>136.17500000000001</v>
      </c>
      <c r="H40" s="3">
        <f t="shared" si="69"/>
        <v>157.125</v>
      </c>
      <c r="I40" s="3">
        <f t="shared" si="70"/>
        <v>178.07499999999999</v>
      </c>
      <c r="J40" s="3"/>
      <c r="K40" s="3">
        <f t="shared" si="71"/>
        <v>146.64999999999998</v>
      </c>
      <c r="L40" s="3">
        <f t="shared" si="72"/>
        <v>167.60000000000002</v>
      </c>
      <c r="M40" s="3">
        <f t="shared" si="73"/>
        <v>188.55</v>
      </c>
      <c r="N40" s="3"/>
      <c r="O40" s="3">
        <f t="shared" si="74"/>
        <v>157.125</v>
      </c>
      <c r="P40" s="3">
        <f t="shared" si="75"/>
        <v>178.07499999999999</v>
      </c>
      <c r="Q40" s="3">
        <f t="shared" si="76"/>
        <v>199.02499999999998</v>
      </c>
      <c r="R40" s="3"/>
      <c r="S40" s="3">
        <f t="shared" si="77"/>
        <v>83.800000000000011</v>
      </c>
      <c r="T40" s="3">
        <f t="shared" si="78"/>
        <v>104.75</v>
      </c>
      <c r="U40" s="3">
        <f t="shared" si="79"/>
        <v>125.69999999999999</v>
      </c>
      <c r="W40" s="3">
        <f t="shared" si="80"/>
        <v>125.69999999999999</v>
      </c>
    </row>
    <row r="41" spans="1:23" x14ac:dyDescent="0.25">
      <c r="B41" t="s">
        <v>50</v>
      </c>
      <c r="E41">
        <f t="shared" si="81"/>
        <v>214.5</v>
      </c>
      <c r="G41" s="3">
        <f t="shared" ref="G41:G42" si="82">SUM($E41*0.65)</f>
        <v>139.42500000000001</v>
      </c>
      <c r="H41" s="3">
        <f t="shared" ref="H41:H42" si="83">SUM($E41*0.75)</f>
        <v>160.875</v>
      </c>
      <c r="I41" s="3">
        <f t="shared" ref="I41:I42" si="84">SUM($E41*0.85)</f>
        <v>182.32499999999999</v>
      </c>
      <c r="K41" s="3">
        <f t="shared" ref="K41:K42" si="85">SUM($E41*0.7)</f>
        <v>150.14999999999998</v>
      </c>
      <c r="L41" s="3">
        <f t="shared" ref="L41:L42" si="86">SUM($E41*0.8)</f>
        <v>171.60000000000002</v>
      </c>
      <c r="M41" s="3">
        <f t="shared" ref="M41:M42" si="87">SUM($E41*0.9)</f>
        <v>193.05</v>
      </c>
      <c r="O41" s="3">
        <f t="shared" ref="O41:O42" si="88">SUM($E41*0.75)</f>
        <v>160.875</v>
      </c>
      <c r="P41" s="3">
        <f t="shared" ref="P41:P42" si="89">SUM($E41*0.85)</f>
        <v>182.32499999999999</v>
      </c>
      <c r="Q41" s="3">
        <f t="shared" ref="Q41:Q42" si="90">SUM($E41*0.95)</f>
        <v>203.77499999999998</v>
      </c>
      <c r="S41" s="3">
        <f t="shared" ref="S41:S42" si="91">SUM($E41*0.4)</f>
        <v>85.800000000000011</v>
      </c>
      <c r="T41" s="3">
        <f t="shared" ref="T41:T42" si="92">SUM($E41*0.5)</f>
        <v>107.25</v>
      </c>
      <c r="U41" s="3">
        <f t="shared" ref="U41:U42" si="93">SUM($E41*0.6)</f>
        <v>128.69999999999999</v>
      </c>
      <c r="W41" s="3">
        <f t="shared" ref="W41:W42" si="94">SUM($E41*0.6)</f>
        <v>128.69999999999999</v>
      </c>
    </row>
    <row r="42" spans="1:23" x14ac:dyDescent="0.25">
      <c r="B42" t="s">
        <v>51</v>
      </c>
      <c r="E42">
        <f t="shared" si="81"/>
        <v>219.5</v>
      </c>
      <c r="G42" s="3">
        <f t="shared" si="82"/>
        <v>142.67500000000001</v>
      </c>
      <c r="H42" s="3">
        <f t="shared" si="83"/>
        <v>164.625</v>
      </c>
      <c r="I42" s="3">
        <f t="shared" si="84"/>
        <v>186.57499999999999</v>
      </c>
      <c r="K42" s="3">
        <f t="shared" si="85"/>
        <v>153.64999999999998</v>
      </c>
      <c r="L42" s="3">
        <f t="shared" si="86"/>
        <v>175.60000000000002</v>
      </c>
      <c r="M42" s="3">
        <f t="shared" si="87"/>
        <v>197.55</v>
      </c>
      <c r="O42" s="3">
        <f t="shared" si="88"/>
        <v>164.625</v>
      </c>
      <c r="P42" s="3">
        <f t="shared" si="89"/>
        <v>186.57499999999999</v>
      </c>
      <c r="Q42" s="3">
        <f t="shared" si="90"/>
        <v>208.52499999999998</v>
      </c>
      <c r="S42" s="3">
        <f t="shared" si="91"/>
        <v>87.800000000000011</v>
      </c>
      <c r="T42" s="3">
        <f t="shared" si="92"/>
        <v>109.75</v>
      </c>
      <c r="U42" s="3">
        <f t="shared" si="93"/>
        <v>131.69999999999999</v>
      </c>
      <c r="W42" s="3">
        <f t="shared" si="94"/>
        <v>131.69999999999999</v>
      </c>
    </row>
  </sheetData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Wendler 531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2016-02-26T08:19:58Z</dcterms:modified>
</cp:coreProperties>
</file>