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" windowWidth="18075" windowHeight="12570"/>
  </bookViews>
  <sheets>
    <sheet name="Ark1" sheetId="1" r:id="rId1"/>
    <sheet name="Ark2" sheetId="2" r:id="rId2"/>
    <sheet name="Ark3" sheetId="3" r:id="rId3"/>
  </sheets>
  <definedNames>
    <definedName name="f">'Ark1'!$E$2</definedName>
    <definedName name="PLATE">'Ark1'!#REF!</definedName>
    <definedName name="PRWEEK">'Ark1'!$E$2</definedName>
  </definedNames>
  <calcPr calcId="145621"/>
</workbook>
</file>

<file path=xl/calcChain.xml><?xml version="1.0" encoding="utf-8"?>
<calcChain xmlns="http://schemas.openxmlformats.org/spreadsheetml/2006/main">
  <c r="O25" i="1" l="1"/>
  <c r="O26" i="1"/>
  <c r="E27" i="1"/>
  <c r="N23" i="1" s="1"/>
  <c r="E28" i="1"/>
  <c r="E56" i="1" s="1"/>
  <c r="E29" i="1"/>
  <c r="E57" i="1" s="1"/>
  <c r="E30" i="1"/>
  <c r="E58" i="1"/>
  <c r="N27" i="1"/>
  <c r="N28" i="1"/>
  <c r="N57" i="1" s="1"/>
  <c r="N29" i="1"/>
  <c r="N58" i="1"/>
  <c r="O59" i="1"/>
  <c r="N56" i="1"/>
  <c r="E22" i="1"/>
  <c r="E23" i="1"/>
  <c r="E55" i="1" l="1"/>
  <c r="N24" i="1"/>
  <c r="N25" i="1"/>
  <c r="N26" i="1"/>
  <c r="E60" i="1"/>
  <c r="G3" i="1" l="1"/>
  <c r="P55" i="1" l="1"/>
  <c r="Q55" i="1" s="1"/>
  <c r="R55" i="1" s="1"/>
  <c r="P54" i="1"/>
  <c r="Q54" i="1" s="1"/>
  <c r="R54" i="1" s="1"/>
  <c r="P53" i="1"/>
  <c r="Q53" i="1" s="1"/>
  <c r="R53" i="1" s="1"/>
  <c r="P52" i="1"/>
  <c r="Q52" i="1" s="1"/>
  <c r="R52" i="1" s="1"/>
  <c r="G7" i="1" l="1"/>
  <c r="H7" i="1" s="1"/>
  <c r="E12" i="1" s="1"/>
  <c r="G6" i="1"/>
  <c r="H6" i="1" s="1"/>
  <c r="G5" i="1"/>
  <c r="H5" i="1" s="1"/>
  <c r="E13" i="1" s="1"/>
  <c r="G4" i="1"/>
  <c r="E10" i="1" s="1"/>
  <c r="H3" i="1"/>
  <c r="E11" i="1" s="1"/>
  <c r="H4" i="1" l="1"/>
  <c r="O18" i="1"/>
  <c r="P18" i="1" s="1"/>
  <c r="Q18" i="1" s="1"/>
  <c r="F26" i="1"/>
  <c r="F25" i="1" s="1"/>
  <c r="F24" i="1" s="1"/>
  <c r="F23" i="1" s="1"/>
  <c r="F22" i="1" s="1"/>
  <c r="O30" i="1"/>
  <c r="F31" i="1"/>
  <c r="F30" i="1" s="1"/>
  <c r="F59" i="1" l="1"/>
  <c r="F28" i="1"/>
  <c r="G26" i="1"/>
  <c r="G25" i="1" s="1"/>
  <c r="G24" i="1" s="1"/>
  <c r="G23" i="1" s="1"/>
  <c r="G22" i="1" s="1"/>
  <c r="F19" i="1"/>
  <c r="G19" i="1" s="1"/>
  <c r="H19" i="1" s="1"/>
  <c r="O44" i="1"/>
  <c r="P44" i="1" s="1"/>
  <c r="Q44" i="1" s="1"/>
  <c r="O46" i="1"/>
  <c r="P46" i="1" s="1"/>
  <c r="Q46" i="1" s="1"/>
  <c r="O42" i="1"/>
  <c r="P42" i="1" s="1"/>
  <c r="Q42" i="1" s="1"/>
  <c r="F44" i="1"/>
  <c r="G44" i="1" s="1"/>
  <c r="H44" i="1" s="1"/>
  <c r="O48" i="1"/>
  <c r="P48" i="1" s="1"/>
  <c r="Q48" i="1" s="1"/>
  <c r="F16" i="1"/>
  <c r="G16" i="1" s="1"/>
  <c r="H16" i="1" s="1"/>
  <c r="F45" i="1"/>
  <c r="G45" i="1" s="1"/>
  <c r="H45" i="1" s="1"/>
  <c r="F47" i="1"/>
  <c r="G47" i="1" s="1"/>
  <c r="H47" i="1" s="1"/>
  <c r="F48" i="1"/>
  <c r="G48" i="1" s="1"/>
  <c r="H48" i="1" s="1"/>
  <c r="O21" i="1"/>
  <c r="P21" i="1" s="1"/>
  <c r="Q21" i="1" s="1"/>
  <c r="F20" i="1"/>
  <c r="G20" i="1" s="1"/>
  <c r="H20" i="1" s="1"/>
  <c r="O43" i="1"/>
  <c r="P43" i="1" s="1"/>
  <c r="Q43" i="1" s="1"/>
  <c r="F18" i="1"/>
  <c r="G18" i="1" s="1"/>
  <c r="H18" i="1" s="1"/>
  <c r="O51" i="1"/>
  <c r="P51" i="1" s="1"/>
  <c r="Q51" i="1" s="1"/>
  <c r="O17" i="1"/>
  <c r="P17" i="1" s="1"/>
  <c r="Q17" i="1" s="1"/>
  <c r="F17" i="1"/>
  <c r="G17" i="1" s="1"/>
  <c r="H17" i="1" s="1"/>
  <c r="O49" i="1"/>
  <c r="P49" i="1" s="1"/>
  <c r="Q49" i="1" s="1"/>
  <c r="O16" i="1"/>
  <c r="P16" i="1" s="1"/>
  <c r="Q16" i="1" s="1"/>
  <c r="F42" i="1"/>
  <c r="G42" i="1" s="1"/>
  <c r="H42" i="1" s="1"/>
  <c r="F43" i="1"/>
  <c r="G43" i="1" s="1"/>
  <c r="H43" i="1" s="1"/>
  <c r="O45" i="1"/>
  <c r="P45" i="1" s="1"/>
  <c r="Q45" i="1" s="1"/>
  <c r="O22" i="1"/>
  <c r="P22" i="1" s="1"/>
  <c r="Q22" i="1" s="1"/>
  <c r="O20" i="1"/>
  <c r="P20" i="1" s="1"/>
  <c r="Q20" i="1" s="1"/>
  <c r="F21" i="1"/>
  <c r="G21" i="1" s="1"/>
  <c r="H21" i="1" s="1"/>
  <c r="F46" i="1"/>
  <c r="G46" i="1" s="1"/>
  <c r="H46" i="1" s="1"/>
  <c r="O50" i="1"/>
  <c r="P50" i="1" s="1"/>
  <c r="Q50" i="1" s="1"/>
  <c r="O19" i="1"/>
  <c r="P19" i="1" s="1"/>
  <c r="Q19" i="1" s="1"/>
  <c r="F49" i="1"/>
  <c r="G49" i="1" s="1"/>
  <c r="H49" i="1" s="1"/>
  <c r="O47" i="1"/>
  <c r="P47" i="1" s="1"/>
  <c r="Q47" i="1" s="1"/>
  <c r="F55" i="1"/>
  <c r="O28" i="1"/>
  <c r="O57" i="1" s="1"/>
  <c r="P30" i="1"/>
  <c r="P59" i="1" s="1"/>
  <c r="O27" i="1"/>
  <c r="O56" i="1" s="1"/>
  <c r="O29" i="1"/>
  <c r="O58" i="1" s="1"/>
  <c r="G31" i="1"/>
  <c r="G59" i="1" s="1"/>
  <c r="F58" i="1"/>
  <c r="F57" i="1"/>
  <c r="F60" i="1" s="1"/>
  <c r="F29" i="1"/>
  <c r="F27" i="1"/>
  <c r="F56" i="1"/>
  <c r="H26" i="1" l="1"/>
  <c r="H25" i="1" s="1"/>
  <c r="H24" i="1" s="1"/>
  <c r="H23" i="1" s="1"/>
  <c r="H22" i="1" s="1"/>
  <c r="P29" i="1"/>
  <c r="P58" i="1" s="1"/>
  <c r="Q30" i="1"/>
  <c r="Q59" i="1" s="1"/>
  <c r="P27" i="1"/>
  <c r="P56" i="1" s="1"/>
  <c r="P28" i="1"/>
  <c r="P57" i="1" s="1"/>
  <c r="G28" i="1"/>
  <c r="G30" i="1"/>
  <c r="G57" i="1"/>
  <c r="G60" i="1" s="1"/>
  <c r="G27" i="1"/>
  <c r="G58" i="1"/>
  <c r="G56" i="1"/>
  <c r="G55" i="1"/>
  <c r="H31" i="1"/>
  <c r="G29" i="1"/>
  <c r="P25" i="1" s="1"/>
  <c r="I26" i="1" l="1"/>
  <c r="I25" i="1" s="1"/>
  <c r="I24" i="1" s="1"/>
  <c r="I23" i="1" s="1"/>
  <c r="I22" i="1" s="1"/>
  <c r="P26" i="1"/>
  <c r="P24" i="1"/>
  <c r="P23" i="1"/>
  <c r="O23" i="1"/>
  <c r="O24" i="1"/>
  <c r="R30" i="1"/>
  <c r="R59" i="1" s="1"/>
  <c r="Q29" i="1"/>
  <c r="Q58" i="1" s="1"/>
  <c r="Q28" i="1"/>
  <c r="Q57" i="1" s="1"/>
  <c r="Q27" i="1"/>
  <c r="Q56" i="1" s="1"/>
  <c r="H30" i="1"/>
  <c r="I31" i="1"/>
  <c r="H59" i="1"/>
  <c r="H57" i="1"/>
  <c r="H60" i="1" s="1"/>
  <c r="H56" i="1"/>
  <c r="H55" i="1"/>
  <c r="H58" i="1"/>
  <c r="H28" i="1"/>
  <c r="H29" i="1"/>
  <c r="Q25" i="1" s="1"/>
  <c r="H27" i="1"/>
  <c r="Q26" i="1" l="1"/>
  <c r="Q23" i="1"/>
  <c r="Q24" i="1"/>
  <c r="R27" i="1"/>
  <c r="R56" i="1" s="1"/>
  <c r="R29" i="1"/>
  <c r="R58" i="1" s="1"/>
  <c r="R28" i="1"/>
  <c r="R57" i="1" s="1"/>
  <c r="I28" i="1"/>
  <c r="I55" i="1"/>
  <c r="I58" i="1"/>
  <c r="I59" i="1"/>
  <c r="I30" i="1"/>
  <c r="I57" i="1"/>
  <c r="I60" i="1" s="1"/>
  <c r="I29" i="1"/>
  <c r="R25" i="1" s="1"/>
  <c r="I56" i="1"/>
  <c r="I27" i="1"/>
  <c r="R26" i="1" l="1"/>
  <c r="R23" i="1"/>
  <c r="R24" i="1"/>
</calcChain>
</file>

<file path=xl/sharedStrings.xml><?xml version="1.0" encoding="utf-8"?>
<sst xmlns="http://schemas.openxmlformats.org/spreadsheetml/2006/main" count="186" uniqueCount="63">
  <si>
    <t>A</t>
  </si>
  <si>
    <t>Squat</t>
  </si>
  <si>
    <t>Bænk</t>
  </si>
  <si>
    <t>Rows</t>
  </si>
  <si>
    <t>B</t>
  </si>
  <si>
    <t>Reps</t>
  </si>
  <si>
    <t>Mave</t>
  </si>
  <si>
    <t>8-12</t>
  </si>
  <si>
    <t>Pulldowns</t>
  </si>
  <si>
    <t>C</t>
  </si>
  <si>
    <t>D</t>
  </si>
  <si>
    <t>Man</t>
  </si>
  <si>
    <t>Ons</t>
  </si>
  <si>
    <t>Fre</t>
  </si>
  <si>
    <t>Lør</t>
  </si>
  <si>
    <t>Let Squat</t>
  </si>
  <si>
    <t>Dødløft</t>
  </si>
  <si>
    <t>BB Curls</t>
  </si>
  <si>
    <t>Dips</t>
  </si>
  <si>
    <t>Hypers</t>
  </si>
  <si>
    <t>6x6</t>
  </si>
  <si>
    <t>7x5</t>
  </si>
  <si>
    <t>8x4</t>
  </si>
  <si>
    <t>10x3</t>
  </si>
  <si>
    <t>1x5</t>
  </si>
  <si>
    <t>3x8-12</t>
  </si>
  <si>
    <t>3x5</t>
  </si>
  <si>
    <t>3x5-8</t>
  </si>
  <si>
    <t>1x5+1x3</t>
  </si>
  <si>
    <t>Mandag</t>
  </si>
  <si>
    <t>4x5</t>
  </si>
  <si>
    <t>%</t>
  </si>
  <si>
    <t>1RM</t>
  </si>
  <si>
    <t>5RM</t>
  </si>
  <si>
    <t>Let Military</t>
  </si>
  <si>
    <t>Onsdag</t>
  </si>
  <si>
    <t>Fredag</t>
  </si>
  <si>
    <t>Chinups</t>
  </si>
  <si>
    <t>Lørdag</t>
  </si>
  <si>
    <t>5-8</t>
  </si>
  <si>
    <t>100+5kg</t>
  </si>
  <si>
    <t>Dagsform</t>
  </si>
  <si>
    <t>3x70%</t>
  </si>
  <si>
    <t>Max</t>
  </si>
  <si>
    <t>Test</t>
  </si>
  <si>
    <t>Cable Rows</t>
  </si>
  <si>
    <t>Exercise</t>
  </si>
  <si>
    <t>Test Weight</t>
  </si>
  <si>
    <t>Set Interval</t>
  </si>
  <si>
    <t>Bench</t>
  </si>
  <si>
    <t>Row</t>
  </si>
  <si>
    <t>Press</t>
  </si>
  <si>
    <t>Deadlift</t>
  </si>
  <si>
    <t>Beregnings grundlag</t>
  </si>
  <si>
    <t>Tmax = 90% RM</t>
  </si>
  <si>
    <t>100+10kg</t>
  </si>
  <si>
    <t>DB Hammer Curls</t>
  </si>
  <si>
    <t>Front Squat</t>
  </si>
  <si>
    <t>Front      Squat</t>
  </si>
  <si>
    <t>Opv.</t>
  </si>
  <si>
    <t>4x3</t>
  </si>
  <si>
    <t>DB Curls</t>
  </si>
  <si>
    <t>2x8-12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</si>
</sst>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theme="2" tint="-0.499984740745262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31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31"/>
      </patternFill>
    </fill>
    <fill>
      <patternFill patternType="solid">
        <fgColor rgb="FFFFFF99"/>
        <bgColor indexed="31"/>
      </patternFill>
    </fill>
    <fill>
      <patternFill patternType="solid">
        <fgColor theme="9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4" borderId="0" applyNumberFormat="0" applyBorder="0" applyAlignment="0" applyProtection="0"/>
  </cellStyleXfs>
  <cellXfs count="170"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0" xfId="0" applyNumberFormat="1" applyBorder="1"/>
    <xf numFmtId="0" fontId="0" fillId="0" borderId="11" xfId="0" applyBorder="1"/>
    <xf numFmtId="0" fontId="0" fillId="0" borderId="22" xfId="0" applyBorder="1"/>
    <xf numFmtId="0" fontId="0" fillId="10" borderId="0" xfId="0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1" xfId="0" applyFill="1" applyBorder="1"/>
    <xf numFmtId="0" fontId="0" fillId="10" borderId="19" xfId="0" applyFill="1" applyBorder="1"/>
    <xf numFmtId="49" fontId="0" fillId="10" borderId="0" xfId="0" applyNumberFormat="1" applyFill="1" applyBorder="1" applyAlignment="1">
      <alignment horizontal="right"/>
    </xf>
    <xf numFmtId="0" fontId="0" fillId="10" borderId="18" xfId="0" applyFill="1" applyBorder="1" applyAlignment="1">
      <alignment horizontal="right"/>
    </xf>
    <xf numFmtId="49" fontId="0" fillId="10" borderId="11" xfId="0" applyNumberFormat="1" applyFill="1" applyBorder="1" applyAlignment="1">
      <alignment horizontal="right"/>
    </xf>
    <xf numFmtId="0" fontId="0" fillId="10" borderId="19" xfId="0" applyFill="1" applyBorder="1" applyAlignment="1">
      <alignment horizontal="right"/>
    </xf>
    <xf numFmtId="49" fontId="0" fillId="10" borderId="7" xfId="0" applyNumberFormat="1" applyFill="1" applyBorder="1" applyAlignment="1">
      <alignment horizontal="right"/>
    </xf>
    <xf numFmtId="0" fontId="0" fillId="10" borderId="20" xfId="0" applyFill="1" applyBorder="1" applyAlignment="1">
      <alignment horizontal="right"/>
    </xf>
    <xf numFmtId="0" fontId="0" fillId="10" borderId="24" xfId="0" applyFill="1" applyBorder="1" applyAlignment="1">
      <alignment horizontal="right"/>
    </xf>
    <xf numFmtId="0" fontId="0" fillId="10" borderId="1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3" xfId="0" applyFill="1" applyBorder="1" applyAlignment="1">
      <alignment horizontal="right"/>
    </xf>
    <xf numFmtId="49" fontId="0" fillId="10" borderId="3" xfId="0" applyNumberFormat="1" applyFill="1" applyBorder="1" applyAlignment="1">
      <alignment horizontal="right"/>
    </xf>
    <xf numFmtId="0" fontId="0" fillId="10" borderId="4" xfId="0" applyFill="1" applyBorder="1" applyAlignment="1">
      <alignment horizontal="right"/>
    </xf>
    <xf numFmtId="49" fontId="0" fillId="10" borderId="12" xfId="0" applyNumberFormat="1" applyFill="1" applyBorder="1" applyAlignment="1">
      <alignment horizontal="right"/>
    </xf>
    <xf numFmtId="49" fontId="0" fillId="10" borderId="5" xfId="0" applyNumberFormat="1" applyFill="1" applyBorder="1" applyAlignment="1">
      <alignment horizontal="right"/>
    </xf>
    <xf numFmtId="0" fontId="0" fillId="10" borderId="6" xfId="0" applyFill="1" applyBorder="1" applyAlignment="1">
      <alignment horizontal="right"/>
    </xf>
    <xf numFmtId="0" fontId="0" fillId="10" borderId="23" xfId="0" applyFill="1" applyBorder="1" applyAlignment="1">
      <alignment horizontal="right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3" borderId="25" xfId="0" applyFont="1" applyFill="1" applyBorder="1" applyAlignment="1">
      <alignment horizontal="right"/>
    </xf>
    <xf numFmtId="0" fontId="1" fillId="5" borderId="38" xfId="0" applyFont="1" applyFill="1" applyBorder="1" applyAlignment="1">
      <alignment horizontal="left" vertical="top"/>
    </xf>
    <xf numFmtId="0" fontId="1" fillId="6" borderId="39" xfId="0" applyFont="1" applyFill="1" applyBorder="1" applyAlignment="1">
      <alignment horizontal="left" vertical="top"/>
    </xf>
    <xf numFmtId="0" fontId="1" fillId="3" borderId="39" xfId="0" applyFont="1" applyFill="1" applyBorder="1" applyAlignment="1">
      <alignment horizontal="left" vertical="top"/>
    </xf>
    <xf numFmtId="0" fontId="1" fillId="16" borderId="40" xfId="0" applyFont="1" applyFill="1" applyBorder="1" applyAlignment="1">
      <alignment horizontal="left" vertical="top"/>
    </xf>
    <xf numFmtId="0" fontId="0" fillId="13" borderId="26" xfId="0" applyFont="1" applyFill="1" applyBorder="1" applyAlignment="1">
      <alignment horizontal="right"/>
    </xf>
    <xf numFmtId="164" fontId="0" fillId="12" borderId="26" xfId="0" applyNumberFormat="1" applyFont="1" applyFill="1" applyBorder="1" applyAlignment="1">
      <alignment horizontal="right"/>
    </xf>
    <xf numFmtId="1" fontId="0" fillId="11" borderId="26" xfId="0" applyNumberFormat="1" applyFont="1" applyFill="1" applyBorder="1" applyAlignment="1">
      <alignment horizontal="right"/>
    </xf>
    <xf numFmtId="1" fontId="0" fillId="11" borderId="32" xfId="0" applyNumberFormat="1" applyFont="1" applyFill="1" applyBorder="1" applyAlignment="1">
      <alignment horizontal="right"/>
    </xf>
    <xf numFmtId="0" fontId="0" fillId="13" borderId="35" xfId="0" applyFont="1" applyFill="1" applyBorder="1" applyAlignment="1">
      <alignment horizontal="right"/>
    </xf>
    <xf numFmtId="164" fontId="0" fillId="12" borderId="35" xfId="0" applyNumberFormat="1" applyFont="1" applyFill="1" applyBorder="1" applyAlignment="1">
      <alignment horizontal="right"/>
    </xf>
    <xf numFmtId="1" fontId="0" fillId="11" borderId="35" xfId="0" applyNumberFormat="1" applyFont="1" applyFill="1" applyBorder="1" applyAlignment="1">
      <alignment horizontal="right"/>
    </xf>
    <xf numFmtId="1" fontId="0" fillId="11" borderId="36" xfId="0" applyNumberFormat="1" applyFont="1" applyFill="1" applyBorder="1" applyAlignment="1">
      <alignment horizontal="right"/>
    </xf>
    <xf numFmtId="0" fontId="2" fillId="14" borderId="27" xfId="0" applyFont="1" applyFill="1" applyBorder="1" applyAlignment="1">
      <alignment horizontal="right"/>
    </xf>
    <xf numFmtId="0" fontId="2" fillId="14" borderId="28" xfId="0" applyFont="1" applyFill="1" applyBorder="1" applyAlignment="1">
      <alignment horizontal="right"/>
    </xf>
    <xf numFmtId="0" fontId="2" fillId="14" borderId="29" xfId="0" applyFont="1" applyFill="1" applyBorder="1" applyAlignment="1">
      <alignment horizontal="right"/>
    </xf>
    <xf numFmtId="0" fontId="2" fillId="14" borderId="30" xfId="0" applyFont="1" applyFill="1" applyBorder="1" applyAlignment="1">
      <alignment horizontal="right"/>
    </xf>
    <xf numFmtId="0" fontId="2" fillId="18" borderId="31" xfId="0" applyFont="1" applyFill="1" applyBorder="1" applyAlignment="1">
      <alignment horizontal="right"/>
    </xf>
    <xf numFmtId="0" fontId="2" fillId="19" borderId="31" xfId="0" applyFont="1" applyFill="1" applyBorder="1" applyAlignment="1">
      <alignment horizontal="right"/>
    </xf>
    <xf numFmtId="0" fontId="2" fillId="20" borderId="31" xfId="0" applyFont="1" applyFill="1" applyBorder="1" applyAlignment="1">
      <alignment horizontal="right"/>
    </xf>
    <xf numFmtId="0" fontId="2" fillId="21" borderId="31" xfId="0" applyFont="1" applyFill="1" applyBorder="1" applyAlignment="1">
      <alignment horizontal="right"/>
    </xf>
    <xf numFmtId="0" fontId="2" fillId="17" borderId="33" xfId="0" applyFont="1" applyFill="1" applyBorder="1" applyAlignment="1">
      <alignment horizontal="right"/>
    </xf>
    <xf numFmtId="0" fontId="1" fillId="15" borderId="42" xfId="0" applyFont="1" applyFill="1" applyBorder="1"/>
    <xf numFmtId="0" fontId="1" fillId="15" borderId="15" xfId="0" applyFont="1" applyFill="1" applyBorder="1"/>
    <xf numFmtId="0" fontId="1" fillId="15" borderId="16" xfId="0" applyFont="1" applyFill="1" applyBorder="1"/>
    <xf numFmtId="0" fontId="1" fillId="15" borderId="15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49" fontId="1" fillId="5" borderId="52" xfId="0" applyNumberFormat="1" applyFont="1" applyFill="1" applyBorder="1"/>
    <xf numFmtId="49" fontId="1" fillId="6" borderId="53" xfId="0" applyNumberFormat="1" applyFont="1" applyFill="1" applyBorder="1"/>
    <xf numFmtId="49" fontId="1" fillId="16" borderId="53" xfId="0" applyNumberFormat="1" applyFont="1" applyFill="1" applyBorder="1"/>
    <xf numFmtId="49" fontId="1" fillId="2" borderId="53" xfId="0" applyNumberFormat="1" applyFont="1" applyFill="1" applyBorder="1"/>
    <xf numFmtId="49" fontId="1" fillId="9" borderId="54" xfId="0" applyNumberFormat="1" applyFont="1" applyFill="1" applyBorder="1"/>
    <xf numFmtId="49" fontId="1" fillId="5" borderId="49" xfId="0" applyNumberFormat="1" applyFont="1" applyFill="1" applyBorder="1"/>
    <xf numFmtId="49" fontId="1" fillId="6" borderId="50" xfId="0" applyNumberFormat="1" applyFont="1" applyFill="1" applyBorder="1"/>
    <xf numFmtId="49" fontId="1" fillId="3" borderId="50" xfId="0" applyNumberFormat="1" applyFont="1" applyFill="1" applyBorder="1"/>
    <xf numFmtId="49" fontId="1" fillId="4" borderId="50" xfId="0" applyNumberFormat="1" applyFont="1" applyFill="1" applyBorder="1"/>
    <xf numFmtId="49" fontId="1" fillId="8" borderId="51" xfId="0" applyNumberFormat="1" applyFont="1" applyFill="1" applyBorder="1"/>
    <xf numFmtId="49" fontId="1" fillId="7" borderId="50" xfId="0" applyNumberFormat="1" applyFont="1" applyFill="1" applyBorder="1"/>
    <xf numFmtId="49" fontId="1" fillId="2" borderId="50" xfId="0" applyNumberFormat="1" applyFont="1" applyFill="1" applyBorder="1"/>
    <xf numFmtId="49" fontId="1" fillId="9" borderId="51" xfId="0" applyNumberFormat="1" applyFont="1" applyFill="1" applyBorder="1"/>
    <xf numFmtId="0" fontId="0" fillId="15" borderId="14" xfId="0" applyFill="1" applyBorder="1" applyAlignment="1">
      <alignment horizontal="right" vertical="center"/>
    </xf>
    <xf numFmtId="0" fontId="0" fillId="15" borderId="16" xfId="0" applyFill="1" applyBorder="1" applyAlignment="1">
      <alignment horizontal="right" vertical="center"/>
    </xf>
    <xf numFmtId="0" fontId="0" fillId="0" borderId="18" xfId="0" applyBorder="1"/>
    <xf numFmtId="0" fontId="0" fillId="22" borderId="19" xfId="0" applyFill="1" applyBorder="1"/>
    <xf numFmtId="0" fontId="0" fillId="0" borderId="9" xfId="0" applyBorder="1"/>
    <xf numFmtId="0" fontId="0" fillId="22" borderId="21" xfId="0" applyFill="1" applyBorder="1"/>
    <xf numFmtId="0" fontId="0" fillId="22" borderId="47" xfId="0" applyFill="1" applyBorder="1"/>
    <xf numFmtId="0" fontId="0" fillId="22" borderId="24" xfId="0" applyFill="1" applyBorder="1"/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49" fontId="0" fillId="10" borderId="0" xfId="0" applyNumberFormat="1" applyFill="1" applyBorder="1"/>
    <xf numFmtId="49" fontId="0" fillId="10" borderId="7" xfId="0" applyNumberFormat="1" applyFill="1" applyBorder="1"/>
    <xf numFmtId="49" fontId="0" fillId="10" borderId="4" xfId="0" applyNumberFormat="1" applyFill="1" applyBorder="1"/>
    <xf numFmtId="49" fontId="0" fillId="10" borderId="6" xfId="0" applyNumberFormat="1" applyFill="1" applyBorder="1"/>
    <xf numFmtId="0" fontId="0" fillId="13" borderId="34" xfId="0" applyFont="1" applyFill="1" applyBorder="1" applyAlignment="1">
      <alignment horizontal="right"/>
    </xf>
    <xf numFmtId="0" fontId="2" fillId="23" borderId="14" xfId="0" applyFont="1" applyFill="1" applyBorder="1" applyAlignment="1">
      <alignment horizontal="left" vertical="top"/>
    </xf>
    <xf numFmtId="0" fontId="0" fillId="23" borderId="16" xfId="0" applyFill="1" applyBorder="1" applyAlignment="1">
      <alignment horizontal="left" vertical="top"/>
    </xf>
    <xf numFmtId="0" fontId="1" fillId="23" borderId="15" xfId="0" applyFont="1" applyFill="1" applyBorder="1" applyAlignment="1">
      <alignment horizontal="left" vertical="top"/>
    </xf>
    <xf numFmtId="0" fontId="1" fillId="23" borderId="16" xfId="0" applyFont="1" applyFill="1" applyBorder="1" applyAlignment="1">
      <alignment horizontal="left" vertical="top"/>
    </xf>
    <xf numFmtId="1" fontId="0" fillId="25" borderId="49" xfId="0" applyNumberFormat="1" applyFill="1" applyBorder="1" applyAlignment="1">
      <alignment horizontal="left" vertical="top"/>
    </xf>
    <xf numFmtId="0" fontId="0" fillId="25" borderId="50" xfId="0" applyFill="1" applyBorder="1" applyAlignment="1">
      <alignment horizontal="left" vertical="top"/>
    </xf>
    <xf numFmtId="0" fontId="0" fillId="25" borderId="51" xfId="0" applyFill="1" applyBorder="1" applyAlignment="1">
      <alignment horizontal="left" vertical="top"/>
    </xf>
    <xf numFmtId="0" fontId="0" fillId="25" borderId="4" xfId="0" applyFill="1" applyBorder="1" applyAlignment="1">
      <alignment horizontal="left" vertical="top"/>
    </xf>
    <xf numFmtId="9" fontId="0" fillId="25" borderId="4" xfId="0" applyNumberFormat="1" applyFill="1" applyBorder="1" applyAlignment="1">
      <alignment horizontal="left" vertical="top"/>
    </xf>
    <xf numFmtId="9" fontId="0" fillId="25" borderId="6" xfId="0" applyNumberFormat="1" applyFill="1" applyBorder="1" applyAlignment="1">
      <alignment horizontal="left" vertical="top"/>
    </xf>
    <xf numFmtId="0" fontId="0" fillId="25" borderId="0" xfId="0" applyFill="1" applyBorder="1" applyAlignment="1">
      <alignment horizontal="left" vertical="top"/>
    </xf>
    <xf numFmtId="0" fontId="0" fillId="25" borderId="7" xfId="0" applyFill="1" applyBorder="1" applyAlignment="1">
      <alignment horizontal="left" vertical="top"/>
    </xf>
    <xf numFmtId="1" fontId="0" fillId="10" borderId="4" xfId="0" applyNumberFormat="1" applyFill="1" applyBorder="1"/>
    <xf numFmtId="49" fontId="1" fillId="23" borderId="1" xfId="0" applyNumberFormat="1" applyFont="1" applyFill="1" applyBorder="1" applyAlignment="1">
      <alignment horizontal="center" vertical="center"/>
    </xf>
    <xf numFmtId="49" fontId="1" fillId="23" borderId="17" xfId="0" applyNumberFormat="1" applyFont="1" applyFill="1" applyBorder="1" applyAlignment="1">
      <alignment horizontal="center" vertical="center"/>
    </xf>
    <xf numFmtId="49" fontId="1" fillId="23" borderId="5" xfId="0" applyNumberFormat="1" applyFont="1" applyFill="1" applyBorder="1" applyAlignment="1">
      <alignment horizontal="center" vertical="center"/>
    </xf>
    <xf numFmtId="49" fontId="1" fillId="23" borderId="20" xfId="0" applyNumberFormat="1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49" fontId="1" fillId="23" borderId="10" xfId="0" applyNumberFormat="1" applyFont="1" applyFill="1" applyBorder="1" applyAlignment="1">
      <alignment horizontal="center" vertical="center"/>
    </xf>
    <xf numFmtId="49" fontId="1" fillId="23" borderId="6" xfId="0" applyNumberFormat="1" applyFont="1" applyFill="1" applyBorder="1" applyAlignment="1">
      <alignment horizontal="center" vertical="center"/>
    </xf>
    <xf numFmtId="49" fontId="1" fillId="23" borderId="8" xfId="0" applyNumberFormat="1" applyFont="1" applyFill="1" applyBorder="1" applyAlignment="1">
      <alignment horizontal="center" vertical="center"/>
    </xf>
    <xf numFmtId="49" fontId="1" fillId="23" borderId="2" xfId="0" applyNumberFormat="1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16" borderId="38" xfId="0" applyFont="1" applyFill="1" applyBorder="1" applyAlignment="1">
      <alignment horizontal="center" vertical="center" wrapText="1"/>
    </xf>
    <xf numFmtId="0" fontId="1" fillId="16" borderId="39" xfId="0" applyFont="1" applyFill="1" applyBorder="1" applyAlignment="1">
      <alignment horizontal="center" vertical="center" wrapText="1"/>
    </xf>
    <xf numFmtId="0" fontId="1" fillId="16" borderId="40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12" xfId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colors>
    <mruColors>
      <color rgb="FF99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topLeftCell="A15" zoomScale="70" zoomScaleNormal="70" workbookViewId="0">
      <selection activeCell="K71" sqref="K71"/>
    </sheetView>
  </sheetViews>
  <sheetFormatPr defaultRowHeight="15" x14ac:dyDescent="0.25"/>
  <cols>
    <col min="1" max="1" width="3.5703125" customWidth="1"/>
    <col min="2" max="2" width="1" customWidth="1"/>
    <col min="3" max="3" width="14.28515625" customWidth="1"/>
    <col min="4" max="4" width="11.28515625" customWidth="1"/>
    <col min="5" max="5" width="10.5703125" customWidth="1"/>
    <col min="6" max="6" width="11.7109375" customWidth="1"/>
    <col min="7" max="7" width="10.140625" customWidth="1"/>
    <col min="8" max="8" width="9.85546875" customWidth="1"/>
    <col min="9" max="9" width="7.42578125" customWidth="1"/>
    <col min="10" max="10" width="3" customWidth="1"/>
    <col min="11" max="11" width="11.140625" customWidth="1"/>
    <col min="12" max="12" width="12" customWidth="1"/>
    <col min="13" max="13" width="13.5703125" customWidth="1"/>
    <col min="14" max="14" width="10.140625" customWidth="1"/>
    <col min="15" max="15" width="12.7109375" customWidth="1"/>
    <col min="17" max="17" width="14.42578125" customWidth="1"/>
    <col min="19" max="19" width="1.42578125" customWidth="1"/>
    <col min="22" max="22" width="10" customWidth="1"/>
    <col min="23" max="23" width="5.85546875" customWidth="1"/>
  </cols>
  <sheetData>
    <row r="1" spans="1:24" ht="15.75" thickBot="1" x14ac:dyDescent="0.3">
      <c r="K1" s="3"/>
      <c r="L1" s="3"/>
      <c r="M1" s="3"/>
      <c r="N1" s="3"/>
    </row>
    <row r="2" spans="1:24" ht="15.75" thickBot="1" x14ac:dyDescent="0.3">
      <c r="C2" s="70" t="s">
        <v>46</v>
      </c>
      <c r="D2" s="71" t="s">
        <v>47</v>
      </c>
      <c r="E2" s="72" t="s">
        <v>5</v>
      </c>
      <c r="F2" s="72" t="s">
        <v>48</v>
      </c>
      <c r="G2" s="72" t="s">
        <v>32</v>
      </c>
      <c r="H2" s="73" t="s">
        <v>33</v>
      </c>
      <c r="K2" s="127" t="s">
        <v>11</v>
      </c>
      <c r="L2" s="128"/>
      <c r="M2" s="136" t="s">
        <v>12</v>
      </c>
      <c r="N2" s="128"/>
      <c r="O2" s="136" t="s">
        <v>13</v>
      </c>
      <c r="P2" s="128"/>
      <c r="Q2" s="136" t="s">
        <v>14</v>
      </c>
      <c r="R2" s="137"/>
    </row>
    <row r="3" spans="1:24" ht="15.75" thickBot="1" x14ac:dyDescent="0.3">
      <c r="C3" s="74" t="s">
        <v>1</v>
      </c>
      <c r="D3" s="57">
        <v>140</v>
      </c>
      <c r="E3" s="62">
        <v>1</v>
      </c>
      <c r="F3" s="63">
        <v>0.125</v>
      </c>
      <c r="G3" s="64">
        <f>(D3)/(1.0278-(0.0278*E3))</f>
        <v>140</v>
      </c>
      <c r="H3" s="65">
        <f>G3*(1.0278-(0.0278*5))</f>
        <v>124.432</v>
      </c>
      <c r="K3" s="129" t="s">
        <v>0</v>
      </c>
      <c r="L3" s="130"/>
      <c r="M3" s="134" t="s">
        <v>4</v>
      </c>
      <c r="N3" s="130"/>
      <c r="O3" s="134" t="s">
        <v>9</v>
      </c>
      <c r="P3" s="130"/>
      <c r="Q3" s="134" t="s">
        <v>10</v>
      </c>
      <c r="R3" s="135"/>
      <c r="W3" s="31"/>
      <c r="X3" s="31"/>
    </row>
    <row r="4" spans="1:24" x14ac:dyDescent="0.25">
      <c r="C4" s="75" t="s">
        <v>49</v>
      </c>
      <c r="D4" s="57">
        <v>100</v>
      </c>
      <c r="E4" s="62">
        <v>1</v>
      </c>
      <c r="F4" s="63">
        <v>0</v>
      </c>
      <c r="G4" s="64">
        <f>(D4)/(1.0278-(0.0278*E4))</f>
        <v>100</v>
      </c>
      <c r="H4" s="65">
        <f>G4*(1.0278-(0.0278*5))</f>
        <v>88.88000000000001</v>
      </c>
      <c r="K4" s="84" t="s">
        <v>2</v>
      </c>
      <c r="L4" s="109" t="s">
        <v>20</v>
      </c>
      <c r="M4" s="89" t="s">
        <v>2</v>
      </c>
      <c r="N4" s="109" t="s">
        <v>21</v>
      </c>
      <c r="O4" s="89" t="s">
        <v>2</v>
      </c>
      <c r="P4" s="109" t="s">
        <v>22</v>
      </c>
      <c r="Q4" s="89" t="s">
        <v>2</v>
      </c>
      <c r="R4" s="111" t="s">
        <v>23</v>
      </c>
      <c r="W4" s="31"/>
      <c r="X4" s="31"/>
    </row>
    <row r="5" spans="1:24" x14ac:dyDescent="0.25">
      <c r="C5" s="76" t="s">
        <v>50</v>
      </c>
      <c r="D5" s="57">
        <v>80</v>
      </c>
      <c r="E5" s="62">
        <v>5</v>
      </c>
      <c r="F5" s="63">
        <v>0.2</v>
      </c>
      <c r="G5" s="64">
        <f>(D5)/(1.0278-(0.0278*E5))</f>
        <v>90.009000900090001</v>
      </c>
      <c r="H5" s="65">
        <f>G5*(1.0278-(0.0278*5))</f>
        <v>80</v>
      </c>
      <c r="K5" s="85" t="s">
        <v>1</v>
      </c>
      <c r="L5" s="109" t="s">
        <v>24</v>
      </c>
      <c r="M5" s="90" t="s">
        <v>15</v>
      </c>
      <c r="N5" s="109" t="s">
        <v>30</v>
      </c>
      <c r="O5" s="90" t="s">
        <v>1</v>
      </c>
      <c r="P5" s="109" t="s">
        <v>28</v>
      </c>
      <c r="Q5" s="90" t="s">
        <v>57</v>
      </c>
      <c r="R5" s="111" t="s">
        <v>60</v>
      </c>
      <c r="W5" s="31"/>
      <c r="X5" s="31"/>
    </row>
    <row r="6" spans="1:24" x14ac:dyDescent="0.25">
      <c r="C6" s="77" t="s">
        <v>51</v>
      </c>
      <c r="D6" s="57">
        <v>70</v>
      </c>
      <c r="E6" s="62">
        <v>1</v>
      </c>
      <c r="F6" s="63">
        <v>0</v>
      </c>
      <c r="G6" s="64">
        <f>(D6)/(1.0278-(0.0278*E6))</f>
        <v>70</v>
      </c>
      <c r="H6" s="65">
        <f>G6*(1.0278-(0.0278*5))</f>
        <v>62.216000000000001</v>
      </c>
      <c r="K6" s="86" t="s">
        <v>3</v>
      </c>
      <c r="L6" s="109" t="s">
        <v>26</v>
      </c>
      <c r="M6" s="91" t="s">
        <v>16</v>
      </c>
      <c r="N6" s="109" t="s">
        <v>24</v>
      </c>
      <c r="O6" s="94" t="s">
        <v>37</v>
      </c>
      <c r="P6" s="109" t="s">
        <v>27</v>
      </c>
      <c r="Q6" s="91" t="s">
        <v>16</v>
      </c>
      <c r="R6" s="111" t="s">
        <v>28</v>
      </c>
      <c r="W6" s="31"/>
      <c r="X6" s="31"/>
    </row>
    <row r="7" spans="1:24" ht="15.75" thickBot="1" x14ac:dyDescent="0.3">
      <c r="C7" s="78" t="s">
        <v>52</v>
      </c>
      <c r="D7" s="113">
        <v>190</v>
      </c>
      <c r="E7" s="66">
        <v>1</v>
      </c>
      <c r="F7" s="67">
        <v>0.125</v>
      </c>
      <c r="G7" s="68">
        <f>(D7)/(1.0278-(0.0278*E7))</f>
        <v>190</v>
      </c>
      <c r="H7" s="69">
        <f>G7*(1.0278-(0.0278*5))</f>
        <v>168.87200000000001</v>
      </c>
      <c r="I7" s="3"/>
      <c r="K7" s="87" t="s">
        <v>61</v>
      </c>
      <c r="L7" s="109" t="s">
        <v>25</v>
      </c>
      <c r="M7" s="92" t="s">
        <v>34</v>
      </c>
      <c r="N7" s="109" t="s">
        <v>26</v>
      </c>
      <c r="O7" s="95" t="s">
        <v>17</v>
      </c>
      <c r="P7" s="109" t="s">
        <v>25</v>
      </c>
      <c r="Q7" s="92" t="s">
        <v>18</v>
      </c>
      <c r="R7" s="111" t="s">
        <v>27</v>
      </c>
      <c r="W7" s="31"/>
      <c r="X7" s="31"/>
    </row>
    <row r="8" spans="1:24" ht="15.75" thickBot="1" x14ac:dyDescent="0.3">
      <c r="G8" s="2"/>
      <c r="K8" s="88" t="s">
        <v>19</v>
      </c>
      <c r="L8" s="110" t="s">
        <v>25</v>
      </c>
      <c r="M8" s="93" t="s">
        <v>6</v>
      </c>
      <c r="N8" s="110" t="s">
        <v>25</v>
      </c>
      <c r="O8" s="96" t="s">
        <v>19</v>
      </c>
      <c r="P8" s="110" t="s">
        <v>62</v>
      </c>
      <c r="Q8" s="93" t="s">
        <v>6</v>
      </c>
      <c r="R8" s="112" t="s">
        <v>25</v>
      </c>
      <c r="W8" s="31"/>
      <c r="X8" s="31"/>
    </row>
    <row r="9" spans="1:24" ht="15.75" thickBot="1" x14ac:dyDescent="0.3">
      <c r="C9" s="114" t="s">
        <v>53</v>
      </c>
      <c r="D9" s="115"/>
      <c r="E9" s="116" t="s">
        <v>54</v>
      </c>
      <c r="F9" s="117"/>
      <c r="I9" s="2"/>
      <c r="W9" s="31"/>
      <c r="X9" s="31"/>
    </row>
    <row r="10" spans="1:24" x14ac:dyDescent="0.25">
      <c r="C10" s="58" t="s">
        <v>2</v>
      </c>
      <c r="D10" s="124" t="s">
        <v>32</v>
      </c>
      <c r="E10" s="118">
        <f>G4</f>
        <v>100</v>
      </c>
      <c r="F10" s="121" t="s">
        <v>32</v>
      </c>
      <c r="W10" s="31"/>
      <c r="X10" s="31"/>
    </row>
    <row r="11" spans="1:24" x14ac:dyDescent="0.25">
      <c r="C11" s="59" t="s">
        <v>1</v>
      </c>
      <c r="D11" s="124" t="s">
        <v>33</v>
      </c>
      <c r="E11" s="119">
        <f>FLOOR(0.9*H3,2.5)</f>
        <v>110</v>
      </c>
      <c r="F11" s="122">
        <v>0.9</v>
      </c>
      <c r="I11" s="103"/>
      <c r="J11" s="5"/>
      <c r="K11" s="104"/>
      <c r="W11" s="31"/>
      <c r="X11" s="31"/>
    </row>
    <row r="12" spans="1:24" x14ac:dyDescent="0.25">
      <c r="C12" s="60" t="s">
        <v>16</v>
      </c>
      <c r="D12" s="124" t="s">
        <v>33</v>
      </c>
      <c r="E12" s="119">
        <f>FLOOR(0.9*H7,2.5)</f>
        <v>150</v>
      </c>
      <c r="F12" s="122">
        <v>0.9</v>
      </c>
      <c r="I12" s="101"/>
      <c r="J12" s="2"/>
      <c r="K12" s="99"/>
    </row>
    <row r="13" spans="1:24" ht="15.75" thickBot="1" x14ac:dyDescent="0.3">
      <c r="C13" s="61" t="s">
        <v>3</v>
      </c>
      <c r="D13" s="125" t="s">
        <v>33</v>
      </c>
      <c r="E13" s="120">
        <f>FLOOR(0.9*H5,5)</f>
        <v>70</v>
      </c>
      <c r="F13" s="123">
        <v>0.9</v>
      </c>
      <c r="I13" s="102"/>
      <c r="J13" s="4"/>
      <c r="K13" s="100"/>
    </row>
    <row r="14" spans="1:24" ht="15.75" thickBot="1" x14ac:dyDescent="0.3">
      <c r="I14" s="2"/>
    </row>
    <row r="15" spans="1:24" ht="15.75" thickBot="1" x14ac:dyDescent="0.3">
      <c r="C15" s="79" t="s">
        <v>29</v>
      </c>
      <c r="D15" s="97" t="s">
        <v>5</v>
      </c>
      <c r="E15" s="98" t="s">
        <v>31</v>
      </c>
      <c r="F15" s="82">
        <v>1</v>
      </c>
      <c r="G15" s="82">
        <v>2</v>
      </c>
      <c r="H15" s="82">
        <v>3</v>
      </c>
      <c r="I15" s="83">
        <v>4</v>
      </c>
      <c r="L15" s="79" t="s">
        <v>35</v>
      </c>
      <c r="M15" s="97" t="s">
        <v>5</v>
      </c>
      <c r="N15" s="98" t="s">
        <v>31</v>
      </c>
      <c r="O15" s="80">
        <v>1</v>
      </c>
      <c r="P15" s="80">
        <v>2</v>
      </c>
      <c r="Q15" s="80">
        <v>3</v>
      </c>
      <c r="R15" s="81">
        <v>4</v>
      </c>
    </row>
    <row r="16" spans="1:24" x14ac:dyDescent="0.25">
      <c r="A16">
        <v>1</v>
      </c>
      <c r="C16" s="138" t="s">
        <v>2</v>
      </c>
      <c r="D16" s="18">
        <v>6</v>
      </c>
      <c r="E16" s="19">
        <v>70</v>
      </c>
      <c r="F16" s="164">
        <f t="shared" ref="F16:F21" si="0">CEILING($E$10*E16/100,2.5)</f>
        <v>70</v>
      </c>
      <c r="G16" s="49">
        <f>F16+5</f>
        <v>75</v>
      </c>
      <c r="H16" s="49">
        <f>G16+2.5</f>
        <v>77.5</v>
      </c>
      <c r="I16" s="50" t="s">
        <v>31</v>
      </c>
      <c r="L16" s="138" t="s">
        <v>2</v>
      </c>
      <c r="M16" s="18">
        <v>5</v>
      </c>
      <c r="N16" s="19">
        <v>75</v>
      </c>
      <c r="O16" s="164">
        <f t="shared" ref="O16:O22" si="1">CEILING($E$10*N16/100,2.5)</f>
        <v>75</v>
      </c>
      <c r="P16" s="39">
        <f t="shared" ref="P16:P18" si="2">O16+5</f>
        <v>80</v>
      </c>
      <c r="Q16" s="39">
        <f t="shared" ref="Q16:Q18" si="3">P16+2.5</f>
        <v>82.5</v>
      </c>
      <c r="R16" s="42" t="s">
        <v>42</v>
      </c>
    </row>
    <row r="17" spans="1:18" x14ac:dyDescent="0.25">
      <c r="A17">
        <v>2</v>
      </c>
      <c r="C17" s="139"/>
      <c r="D17" s="20">
        <v>6</v>
      </c>
      <c r="E17" s="21">
        <v>70</v>
      </c>
      <c r="F17" s="165">
        <f t="shared" si="0"/>
        <v>70</v>
      </c>
      <c r="G17" s="46">
        <f t="shared" ref="G17:G21" si="4">F17+5</f>
        <v>75</v>
      </c>
      <c r="H17" s="46">
        <f t="shared" ref="H17:H21" si="5">G17+2.5</f>
        <v>77.5</v>
      </c>
      <c r="I17" s="51" t="s">
        <v>31</v>
      </c>
      <c r="L17" s="139"/>
      <c r="M17" s="20">
        <v>5</v>
      </c>
      <c r="N17" s="21">
        <v>75</v>
      </c>
      <c r="O17" s="165">
        <f t="shared" si="1"/>
        <v>75</v>
      </c>
      <c r="P17" s="40">
        <f t="shared" si="2"/>
        <v>80</v>
      </c>
      <c r="Q17" s="40">
        <f t="shared" si="3"/>
        <v>82.5</v>
      </c>
      <c r="R17" s="43" t="s">
        <v>42</v>
      </c>
    </row>
    <row r="18" spans="1:18" x14ac:dyDescent="0.25">
      <c r="A18">
        <v>3</v>
      </c>
      <c r="C18" s="139"/>
      <c r="D18" s="20">
        <v>6</v>
      </c>
      <c r="E18" s="21">
        <v>70</v>
      </c>
      <c r="F18" s="165">
        <f t="shared" si="0"/>
        <v>70</v>
      </c>
      <c r="G18" s="46">
        <f t="shared" si="4"/>
        <v>75</v>
      </c>
      <c r="H18" s="46">
        <f t="shared" si="5"/>
        <v>77.5</v>
      </c>
      <c r="I18" s="51" t="s">
        <v>31</v>
      </c>
      <c r="L18" s="139"/>
      <c r="M18" s="20">
        <v>5</v>
      </c>
      <c r="N18" s="21">
        <v>75</v>
      </c>
      <c r="O18" s="165">
        <f t="shared" si="1"/>
        <v>75</v>
      </c>
      <c r="P18" s="40">
        <f t="shared" si="2"/>
        <v>80</v>
      </c>
      <c r="Q18" s="40">
        <f t="shared" si="3"/>
        <v>82.5</v>
      </c>
      <c r="R18" s="43" t="s">
        <v>42</v>
      </c>
    </row>
    <row r="19" spans="1:18" x14ac:dyDescent="0.25">
      <c r="A19">
        <v>4</v>
      </c>
      <c r="C19" s="139"/>
      <c r="D19" s="20">
        <v>6</v>
      </c>
      <c r="E19" s="21">
        <v>70</v>
      </c>
      <c r="F19" s="165">
        <f t="shared" si="0"/>
        <v>70</v>
      </c>
      <c r="G19" s="46">
        <f t="shared" si="4"/>
        <v>75</v>
      </c>
      <c r="H19" s="46">
        <f t="shared" si="5"/>
        <v>77.5</v>
      </c>
      <c r="I19" s="51" t="s">
        <v>31</v>
      </c>
      <c r="L19" s="139"/>
      <c r="M19" s="20">
        <v>5</v>
      </c>
      <c r="N19" s="21">
        <v>75</v>
      </c>
      <c r="O19" s="165">
        <f t="shared" si="1"/>
        <v>75</v>
      </c>
      <c r="P19" s="40">
        <f t="shared" ref="P19:P22" si="6">O19+5</f>
        <v>80</v>
      </c>
      <c r="Q19" s="40">
        <f t="shared" ref="Q19" si="7">P19+2.5</f>
        <v>82.5</v>
      </c>
      <c r="R19" s="43" t="s">
        <v>42</v>
      </c>
    </row>
    <row r="20" spans="1:18" x14ac:dyDescent="0.25">
      <c r="A20">
        <v>5</v>
      </c>
      <c r="C20" s="139"/>
      <c r="D20" s="20">
        <v>6</v>
      </c>
      <c r="E20" s="21">
        <v>70</v>
      </c>
      <c r="F20" s="165">
        <f t="shared" si="0"/>
        <v>70</v>
      </c>
      <c r="G20" s="46">
        <f t="shared" si="4"/>
        <v>75</v>
      </c>
      <c r="H20" s="46">
        <f t="shared" si="5"/>
        <v>77.5</v>
      </c>
      <c r="I20" s="51" t="s">
        <v>31</v>
      </c>
      <c r="L20" s="139"/>
      <c r="M20" s="20">
        <v>5</v>
      </c>
      <c r="N20" s="21">
        <v>75</v>
      </c>
      <c r="O20" s="165">
        <f t="shared" si="1"/>
        <v>75</v>
      </c>
      <c r="P20" s="40">
        <f t="shared" si="6"/>
        <v>80</v>
      </c>
      <c r="Q20" s="40">
        <f t="shared" ref="Q20" si="8">P20+2.5</f>
        <v>82.5</v>
      </c>
      <c r="R20" s="43" t="s">
        <v>31</v>
      </c>
    </row>
    <row r="21" spans="1:18" ht="15.75" thickBot="1" x14ac:dyDescent="0.3">
      <c r="A21">
        <v>6</v>
      </c>
      <c r="C21" s="140"/>
      <c r="D21" s="22">
        <v>6</v>
      </c>
      <c r="E21" s="23">
        <v>70</v>
      </c>
      <c r="F21" s="166">
        <f t="shared" si="0"/>
        <v>70</v>
      </c>
      <c r="G21" s="54">
        <f t="shared" si="4"/>
        <v>75</v>
      </c>
      <c r="H21" s="54">
        <f t="shared" si="5"/>
        <v>77.5</v>
      </c>
      <c r="I21" s="55" t="s">
        <v>31</v>
      </c>
      <c r="L21" s="139"/>
      <c r="M21" s="20">
        <v>5</v>
      </c>
      <c r="N21" s="21">
        <v>75</v>
      </c>
      <c r="O21" s="165">
        <f t="shared" si="1"/>
        <v>75</v>
      </c>
      <c r="P21" s="40">
        <f t="shared" si="6"/>
        <v>80</v>
      </c>
      <c r="Q21" s="40">
        <f t="shared" ref="Q21" si="9">P21+2.5</f>
        <v>82.5</v>
      </c>
      <c r="R21" s="43" t="s">
        <v>31</v>
      </c>
    </row>
    <row r="22" spans="1:18" ht="15.75" thickBot="1" x14ac:dyDescent="0.3">
      <c r="A22">
        <v>7</v>
      </c>
      <c r="C22" s="155" t="s">
        <v>45</v>
      </c>
      <c r="D22" s="20">
        <v>5</v>
      </c>
      <c r="E22" s="21">
        <f>E24-(200*F5)</f>
        <v>60</v>
      </c>
      <c r="F22" s="165">
        <f t="shared" ref="F22:I25" si="10">CEILING(F23*$E22/100,5)</f>
        <v>40</v>
      </c>
      <c r="G22" s="46">
        <f t="shared" si="10"/>
        <v>40</v>
      </c>
      <c r="H22" s="46">
        <f t="shared" si="10"/>
        <v>40</v>
      </c>
      <c r="I22" s="51">
        <f t="shared" si="10"/>
        <v>45</v>
      </c>
      <c r="L22" s="140"/>
      <c r="M22" s="22">
        <v>5</v>
      </c>
      <c r="N22" s="23">
        <v>75</v>
      </c>
      <c r="O22" s="166">
        <f t="shared" si="1"/>
        <v>75</v>
      </c>
      <c r="P22" s="36">
        <f t="shared" si="6"/>
        <v>80</v>
      </c>
      <c r="Q22" s="36">
        <f t="shared" ref="Q22" si="11">P22+2.5</f>
        <v>82.5</v>
      </c>
      <c r="R22" s="44" t="s">
        <v>31</v>
      </c>
    </row>
    <row r="23" spans="1:18" x14ac:dyDescent="0.25">
      <c r="A23">
        <v>8</v>
      </c>
      <c r="C23" s="156"/>
      <c r="D23" s="20">
        <v>5</v>
      </c>
      <c r="E23" s="126">
        <f>E24-(100*F5)</f>
        <v>80</v>
      </c>
      <c r="F23" s="165">
        <f t="shared" si="10"/>
        <v>60</v>
      </c>
      <c r="G23" s="46">
        <f t="shared" si="10"/>
        <v>60</v>
      </c>
      <c r="H23" s="46">
        <f t="shared" si="10"/>
        <v>65</v>
      </c>
      <c r="I23" s="51">
        <f t="shared" si="10"/>
        <v>70</v>
      </c>
      <c r="L23" s="131" t="s">
        <v>1</v>
      </c>
      <c r="M23" s="20">
        <v>6</v>
      </c>
      <c r="N23" s="21">
        <f>E27</f>
        <v>50</v>
      </c>
      <c r="O23" s="165">
        <f>CEILING(O25/N25*$N$23,2.5)</f>
        <v>55</v>
      </c>
      <c r="P23" s="40">
        <f>CEILING(P25/N25*$N$23,2.5)</f>
        <v>57.5</v>
      </c>
      <c r="Q23" s="40">
        <f>CEILING(Q25/N25*$N$23,2.5)</f>
        <v>60</v>
      </c>
      <c r="R23" s="43">
        <f>CEILING(R25/N25*$N$23,2.5)</f>
        <v>60</v>
      </c>
    </row>
    <row r="24" spans="1:18" x14ac:dyDescent="0.25">
      <c r="A24">
        <v>9</v>
      </c>
      <c r="C24" s="156"/>
      <c r="D24" s="20">
        <v>5</v>
      </c>
      <c r="E24" s="21">
        <v>100</v>
      </c>
      <c r="F24" s="165">
        <f t="shared" si="10"/>
        <v>70</v>
      </c>
      <c r="G24" s="46">
        <f t="shared" si="10"/>
        <v>75</v>
      </c>
      <c r="H24" s="46">
        <f t="shared" si="10"/>
        <v>80</v>
      </c>
      <c r="I24" s="51">
        <f t="shared" si="10"/>
        <v>85</v>
      </c>
      <c r="L24" s="132"/>
      <c r="M24" s="20">
        <v>5</v>
      </c>
      <c r="N24" s="21">
        <f>E28</f>
        <v>62.5</v>
      </c>
      <c r="O24" s="165">
        <f>CEILING(O25/N25*$N$24,2.5)</f>
        <v>70</v>
      </c>
      <c r="P24" s="40">
        <f>CEILING(P25/N25*$N$24,2.5)</f>
        <v>72.5</v>
      </c>
      <c r="Q24" s="40">
        <f>CEILING(Q25/N25*$N$24,2.5)</f>
        <v>75</v>
      </c>
      <c r="R24" s="43">
        <f>CEILING(R25/N25*$N$24,2.5)</f>
        <v>75</v>
      </c>
    </row>
    <row r="25" spans="1:18" x14ac:dyDescent="0.25">
      <c r="A25">
        <v>10</v>
      </c>
      <c r="C25" s="156"/>
      <c r="D25" s="20">
        <v>5</v>
      </c>
      <c r="E25" s="21">
        <v>100</v>
      </c>
      <c r="F25" s="165">
        <f t="shared" si="10"/>
        <v>70</v>
      </c>
      <c r="G25" s="46">
        <f t="shared" si="10"/>
        <v>75</v>
      </c>
      <c r="H25" s="46">
        <f t="shared" si="10"/>
        <v>80</v>
      </c>
      <c r="I25" s="51">
        <f t="shared" si="10"/>
        <v>85</v>
      </c>
      <c r="L25" s="132"/>
      <c r="M25" s="20">
        <v>4</v>
      </c>
      <c r="N25" s="21">
        <f>E29</f>
        <v>75</v>
      </c>
      <c r="O25" s="165">
        <f>F29</f>
        <v>82.5</v>
      </c>
      <c r="P25" s="40">
        <f>G29</f>
        <v>85</v>
      </c>
      <c r="Q25" s="40">
        <f>H29</f>
        <v>87.5</v>
      </c>
      <c r="R25" s="43">
        <f>I29</f>
        <v>90</v>
      </c>
    </row>
    <row r="26" spans="1:18" ht="15.75" thickBot="1" x14ac:dyDescent="0.3">
      <c r="A26">
        <v>11</v>
      </c>
      <c r="C26" s="157"/>
      <c r="D26" s="22">
        <v>5</v>
      </c>
      <c r="E26" s="23">
        <v>100</v>
      </c>
      <c r="F26" s="166">
        <f>E13</f>
        <v>70</v>
      </c>
      <c r="G26" s="54">
        <f>F26+5</f>
        <v>75</v>
      </c>
      <c r="H26" s="54">
        <f>G26+5</f>
        <v>80</v>
      </c>
      <c r="I26" s="55">
        <f>H26+5</f>
        <v>85</v>
      </c>
      <c r="L26" s="133"/>
      <c r="M26" s="22">
        <v>3</v>
      </c>
      <c r="N26" s="23">
        <f>E29</f>
        <v>75</v>
      </c>
      <c r="O26" s="166">
        <f>O25</f>
        <v>82.5</v>
      </c>
      <c r="P26" s="36">
        <f t="shared" ref="P26:R26" si="12">P25</f>
        <v>85</v>
      </c>
      <c r="Q26" s="36">
        <f t="shared" si="12"/>
        <v>87.5</v>
      </c>
      <c r="R26" s="44">
        <f t="shared" si="12"/>
        <v>90</v>
      </c>
    </row>
    <row r="27" spans="1:18" x14ac:dyDescent="0.25">
      <c r="A27">
        <v>12</v>
      </c>
      <c r="C27" s="131" t="s">
        <v>1</v>
      </c>
      <c r="D27" s="20">
        <v>5</v>
      </c>
      <c r="E27" s="21">
        <f>E31-(400*F3)</f>
        <v>50</v>
      </c>
      <c r="F27" s="165">
        <f>CEILING(F31*$E$27/100,2.5)</f>
        <v>55</v>
      </c>
      <c r="G27" s="46">
        <f>CEILING(G31*$E$27/100,2.5)</f>
        <v>57.5</v>
      </c>
      <c r="H27" s="46">
        <f>CEILING(H31*$E$27/100,2.5)</f>
        <v>57.5</v>
      </c>
      <c r="I27" s="51">
        <f>CEILING(I31*$E$27/100,2.5)</f>
        <v>60</v>
      </c>
      <c r="L27" s="147" t="s">
        <v>16</v>
      </c>
      <c r="M27" s="20">
        <v>5</v>
      </c>
      <c r="N27" s="21">
        <f>N30-(F7*300)</f>
        <v>62.5</v>
      </c>
      <c r="O27" s="165">
        <f>CEILING(O30*$N$27/100,2.5)</f>
        <v>95</v>
      </c>
      <c r="P27" s="40">
        <f>CEILING(P30*$N$27/100,2.5)</f>
        <v>97.5</v>
      </c>
      <c r="Q27" s="40">
        <f>CEILING(Q30*$N$27/100,2.5)</f>
        <v>97.5</v>
      </c>
      <c r="R27" s="43">
        <f>CEILING(R30*$N$27/100,2.5)</f>
        <v>100</v>
      </c>
    </row>
    <row r="28" spans="1:18" x14ac:dyDescent="0.25">
      <c r="A28">
        <v>13</v>
      </c>
      <c r="C28" s="132"/>
      <c r="D28" s="20">
        <v>5</v>
      </c>
      <c r="E28" s="21">
        <f>E31-(300*F3)</f>
        <v>62.5</v>
      </c>
      <c r="F28" s="165">
        <f>CEILING(F31*$E$28/100,2.5)</f>
        <v>70</v>
      </c>
      <c r="G28" s="46">
        <f>CEILING(G31*$E$28/100,2.5)</f>
        <v>72.5</v>
      </c>
      <c r="H28" s="46">
        <f>CEILING(H31*$E$28/100,2.5)</f>
        <v>72.5</v>
      </c>
      <c r="I28" s="51">
        <f>CEILING(I31*$E$28/100,2.5)</f>
        <v>75</v>
      </c>
      <c r="L28" s="148"/>
      <c r="M28" s="20">
        <v>5</v>
      </c>
      <c r="N28" s="21">
        <f>N30-(F7*200)</f>
        <v>75</v>
      </c>
      <c r="O28" s="165">
        <f>CEILING(O30*$N$28/100,2.5)</f>
        <v>112.5</v>
      </c>
      <c r="P28" s="40">
        <f>CEILING(P30*$N$28/100,2.5)</f>
        <v>115</v>
      </c>
      <c r="Q28" s="40">
        <f>CEILING(Q30*$N$28/100,2.5)</f>
        <v>117.5</v>
      </c>
      <c r="R28" s="43">
        <f>CEILING(R30*$N$28/100,2.5)</f>
        <v>120</v>
      </c>
    </row>
    <row r="29" spans="1:18" x14ac:dyDescent="0.25">
      <c r="A29">
        <v>14</v>
      </c>
      <c r="C29" s="132"/>
      <c r="D29" s="20">
        <v>5</v>
      </c>
      <c r="E29" s="21">
        <f>E31-(200*F3)</f>
        <v>75</v>
      </c>
      <c r="F29" s="165">
        <f>CEILING(F31*$E$29/100,2.5)</f>
        <v>82.5</v>
      </c>
      <c r="G29" s="46">
        <f>CEILING(G31*$E$29/100,2.5)</f>
        <v>85</v>
      </c>
      <c r="H29" s="46">
        <f>CEILING(H31*$E$29/100,2.5)</f>
        <v>87.5</v>
      </c>
      <c r="I29" s="51">
        <f>CEILING(I31*$E$29/100,2.5)</f>
        <v>90</v>
      </c>
      <c r="L29" s="148"/>
      <c r="M29" s="20">
        <v>5</v>
      </c>
      <c r="N29" s="21">
        <f>N30-(F7*100)</f>
        <v>87.5</v>
      </c>
      <c r="O29" s="165">
        <f>CEILING(O30*$N$29/100,2.5)</f>
        <v>132.5</v>
      </c>
      <c r="P29" s="40">
        <f>CEILING(P30*$N$29/100,2.5)</f>
        <v>135</v>
      </c>
      <c r="Q29" s="40">
        <f>CEILING(Q30*$N$29/100,2.5)</f>
        <v>137.5</v>
      </c>
      <c r="R29" s="43">
        <f>CEILING(R30*$N$29/100,2.5)</f>
        <v>140</v>
      </c>
    </row>
    <row r="30" spans="1:18" ht="15.75" thickBot="1" x14ac:dyDescent="0.3">
      <c r="A30">
        <v>15</v>
      </c>
      <c r="C30" s="132"/>
      <c r="D30" s="20">
        <v>5</v>
      </c>
      <c r="E30" s="21">
        <f>E31-(100*F3)</f>
        <v>87.5</v>
      </c>
      <c r="F30" s="165">
        <f>CEILING(F31*$E$30/100,2.5)</f>
        <v>97.5</v>
      </c>
      <c r="G30" s="46">
        <f>CEILING(G31*$E$30/100,2.5)</f>
        <v>100</v>
      </c>
      <c r="H30" s="46">
        <f>CEILING(H31*$E$30/100,2.5)</f>
        <v>102.5</v>
      </c>
      <c r="I30" s="51">
        <f>CEILING(I31*$E$30/100,2.5)</f>
        <v>105</v>
      </c>
      <c r="L30" s="149"/>
      <c r="M30" s="22">
        <v>5</v>
      </c>
      <c r="N30" s="23">
        <v>100</v>
      </c>
      <c r="O30" s="166">
        <f>E12</f>
        <v>150</v>
      </c>
      <c r="P30" s="36">
        <f>O30+2.5</f>
        <v>152.5</v>
      </c>
      <c r="Q30" s="36">
        <f>P30+2.5</f>
        <v>155</v>
      </c>
      <c r="R30" s="44">
        <f>Q30+2.5</f>
        <v>157.5</v>
      </c>
    </row>
    <row r="31" spans="1:18" ht="15.75" thickBot="1" x14ac:dyDescent="0.3">
      <c r="A31">
        <v>16</v>
      </c>
      <c r="C31" s="133"/>
      <c r="D31" s="22">
        <v>5</v>
      </c>
      <c r="E31" s="23">
        <v>100</v>
      </c>
      <c r="F31" s="166">
        <f>E11</f>
        <v>110</v>
      </c>
      <c r="G31" s="54">
        <f>F31+2.5</f>
        <v>112.5</v>
      </c>
      <c r="H31" s="54">
        <f>G31+2.5</f>
        <v>115</v>
      </c>
      <c r="I31" s="55">
        <f>H31+2.5</f>
        <v>117.5</v>
      </c>
      <c r="L31" s="144" t="s">
        <v>34</v>
      </c>
      <c r="M31" s="25" t="s">
        <v>39</v>
      </c>
      <c r="N31" s="30" t="s">
        <v>41</v>
      </c>
      <c r="O31" s="165"/>
      <c r="P31" s="40"/>
      <c r="Q31" s="40"/>
      <c r="R31" s="43"/>
    </row>
    <row r="32" spans="1:18" x14ac:dyDescent="0.25">
      <c r="A32">
        <v>17</v>
      </c>
      <c r="C32" s="152" t="s">
        <v>56</v>
      </c>
      <c r="D32" s="25" t="s">
        <v>7</v>
      </c>
      <c r="E32" s="26" t="s">
        <v>41</v>
      </c>
      <c r="F32" s="165"/>
      <c r="G32" s="46"/>
      <c r="H32" s="46"/>
      <c r="I32" s="51"/>
      <c r="L32" s="145"/>
      <c r="M32" s="25" t="s">
        <v>39</v>
      </c>
      <c r="N32" s="26" t="s">
        <v>41</v>
      </c>
      <c r="O32" s="165"/>
      <c r="P32" s="40"/>
      <c r="Q32" s="40"/>
      <c r="R32" s="43"/>
    </row>
    <row r="33" spans="1:18" ht="15.75" thickBot="1" x14ac:dyDescent="0.3">
      <c r="A33">
        <v>18</v>
      </c>
      <c r="C33" s="153"/>
      <c r="D33" s="25" t="s">
        <v>7</v>
      </c>
      <c r="E33" s="26" t="s">
        <v>41</v>
      </c>
      <c r="F33" s="165"/>
      <c r="G33" s="46"/>
      <c r="H33" s="46"/>
      <c r="I33" s="51"/>
      <c r="L33" s="146"/>
      <c r="M33" s="27" t="s">
        <v>39</v>
      </c>
      <c r="N33" s="24" t="s">
        <v>41</v>
      </c>
      <c r="O33" s="166"/>
      <c r="P33" s="36"/>
      <c r="Q33" s="36"/>
      <c r="R33" s="44"/>
    </row>
    <row r="34" spans="1:18" ht="15.75" thickBot="1" x14ac:dyDescent="0.3">
      <c r="A34">
        <v>19</v>
      </c>
      <c r="C34" s="154"/>
      <c r="D34" s="27" t="s">
        <v>7</v>
      </c>
      <c r="E34" s="24" t="s">
        <v>41</v>
      </c>
      <c r="F34" s="166"/>
      <c r="G34" s="54"/>
      <c r="H34" s="54"/>
      <c r="I34" s="55"/>
      <c r="L34" s="141" t="s">
        <v>6</v>
      </c>
      <c r="M34" s="25" t="s">
        <v>7</v>
      </c>
      <c r="N34" s="26" t="s">
        <v>41</v>
      </c>
      <c r="O34" s="165"/>
      <c r="P34" s="40"/>
      <c r="Q34" s="40"/>
      <c r="R34" s="43"/>
    </row>
    <row r="35" spans="1:18" x14ac:dyDescent="0.25">
      <c r="A35">
        <v>20</v>
      </c>
      <c r="C35" s="150" t="s">
        <v>19</v>
      </c>
      <c r="D35" s="25" t="s">
        <v>7</v>
      </c>
      <c r="E35" s="26" t="s">
        <v>41</v>
      </c>
      <c r="F35" s="167"/>
      <c r="G35" s="46"/>
      <c r="H35" s="46"/>
      <c r="I35" s="51"/>
      <c r="L35" s="142"/>
      <c r="M35" s="25" t="s">
        <v>7</v>
      </c>
      <c r="N35" s="26" t="s">
        <v>41</v>
      </c>
      <c r="O35" s="165"/>
      <c r="P35" s="40"/>
      <c r="Q35" s="40"/>
      <c r="R35" s="43"/>
    </row>
    <row r="36" spans="1:18" x14ac:dyDescent="0.25">
      <c r="A36">
        <v>21</v>
      </c>
      <c r="C36" s="158"/>
      <c r="D36" s="25" t="s">
        <v>7</v>
      </c>
      <c r="E36" s="26" t="s">
        <v>41</v>
      </c>
      <c r="F36" s="167"/>
      <c r="G36" s="46"/>
      <c r="H36" s="46"/>
      <c r="I36" s="51"/>
      <c r="L36" s="142"/>
      <c r="M36" s="25" t="s">
        <v>7</v>
      </c>
      <c r="N36" s="26" t="s">
        <v>41</v>
      </c>
      <c r="O36" s="165"/>
      <c r="P36" s="40"/>
      <c r="Q36" s="40"/>
      <c r="R36" s="43"/>
    </row>
    <row r="37" spans="1:18" ht="15.75" thickBot="1" x14ac:dyDescent="0.3">
      <c r="A37">
        <v>22</v>
      </c>
      <c r="C37" s="151"/>
      <c r="D37" s="28" t="s">
        <v>7</v>
      </c>
      <c r="E37" s="29" t="s">
        <v>41</v>
      </c>
      <c r="F37" s="168"/>
      <c r="G37" s="52"/>
      <c r="H37" s="52"/>
      <c r="I37" s="53"/>
      <c r="L37" s="143"/>
      <c r="M37" s="28" t="s">
        <v>7</v>
      </c>
      <c r="N37" s="29" t="s">
        <v>41</v>
      </c>
      <c r="O37" s="169"/>
      <c r="P37" s="41"/>
      <c r="Q37" s="41"/>
      <c r="R37" s="45"/>
    </row>
    <row r="38" spans="1:18" x14ac:dyDescent="0.25">
      <c r="C38" s="105"/>
      <c r="D38" s="106"/>
      <c r="E38" s="107"/>
      <c r="F38" s="37"/>
      <c r="G38" s="37"/>
      <c r="H38" s="37"/>
      <c r="I38" s="37"/>
      <c r="J38" s="108"/>
      <c r="K38" s="108"/>
      <c r="L38" s="105"/>
      <c r="M38" s="106"/>
      <c r="N38" s="107"/>
      <c r="O38" s="37"/>
      <c r="P38" s="32"/>
      <c r="Q38" s="32"/>
      <c r="R38" s="32"/>
    </row>
    <row r="39" spans="1:18" x14ac:dyDescent="0.25">
      <c r="C39" s="105"/>
      <c r="D39" s="106"/>
      <c r="E39" s="107"/>
      <c r="F39" s="37"/>
      <c r="G39" s="37"/>
      <c r="H39" s="37"/>
      <c r="I39" s="37"/>
      <c r="J39" s="108"/>
      <c r="K39" s="108"/>
      <c r="L39" s="105"/>
      <c r="M39" s="106"/>
      <c r="N39" s="107"/>
      <c r="O39" s="37"/>
      <c r="P39" s="32"/>
      <c r="Q39" s="32"/>
      <c r="R39" s="32"/>
    </row>
    <row r="40" spans="1:18" ht="15.75" thickBot="1" x14ac:dyDescent="0.3">
      <c r="D40" s="1"/>
      <c r="F40" s="35"/>
      <c r="G40" s="35"/>
      <c r="H40" s="35"/>
      <c r="I40" s="35"/>
      <c r="O40" s="35"/>
      <c r="P40" s="35"/>
      <c r="Q40" s="35"/>
      <c r="R40" s="35"/>
    </row>
    <row r="41" spans="1:18" ht="15.75" thickBot="1" x14ac:dyDescent="0.3">
      <c r="C41" s="79" t="s">
        <v>36</v>
      </c>
      <c r="D41" s="97" t="s">
        <v>5</v>
      </c>
      <c r="E41" s="98" t="s">
        <v>31</v>
      </c>
      <c r="F41" s="82">
        <v>1</v>
      </c>
      <c r="G41" s="82">
        <v>2</v>
      </c>
      <c r="H41" s="82">
        <v>3</v>
      </c>
      <c r="I41" s="83">
        <v>4</v>
      </c>
      <c r="L41" s="79" t="s">
        <v>38</v>
      </c>
      <c r="M41" s="97" t="s">
        <v>5</v>
      </c>
      <c r="N41" s="98" t="s">
        <v>31</v>
      </c>
      <c r="O41" s="82">
        <v>1</v>
      </c>
      <c r="P41" s="82">
        <v>2</v>
      </c>
      <c r="Q41" s="82">
        <v>3</v>
      </c>
      <c r="R41" s="83">
        <v>4</v>
      </c>
    </row>
    <row r="42" spans="1:18" x14ac:dyDescent="0.25">
      <c r="A42">
        <v>1</v>
      </c>
      <c r="C42" s="138" t="s">
        <v>2</v>
      </c>
      <c r="D42" s="6">
        <v>4</v>
      </c>
      <c r="E42" s="7">
        <v>80</v>
      </c>
      <c r="F42" s="32">
        <f t="shared" ref="F42:F49" si="13">CEILING($E$10/100*E42,2.5)</f>
        <v>80</v>
      </c>
      <c r="G42" s="39">
        <f t="shared" ref="G42:G49" si="14">F42+5</f>
        <v>85</v>
      </c>
      <c r="H42" s="39">
        <f t="shared" ref="H42:H49" si="15">G42+2.5</f>
        <v>87.5</v>
      </c>
      <c r="I42" s="42" t="s">
        <v>31</v>
      </c>
      <c r="L42" s="138" t="s">
        <v>2</v>
      </c>
      <c r="M42" s="18">
        <v>3</v>
      </c>
      <c r="N42" s="19">
        <v>85</v>
      </c>
      <c r="O42" s="32">
        <f t="shared" ref="O42:O51" si="16">CEILING($E$10/100*N42,2.5)</f>
        <v>85</v>
      </c>
      <c r="P42" s="39">
        <f t="shared" ref="P42:P51" si="17">O42+5</f>
        <v>90</v>
      </c>
      <c r="Q42" s="39">
        <f t="shared" ref="Q42:Q55" si="18">P42+2.5</f>
        <v>92.5</v>
      </c>
      <c r="R42" s="42" t="s">
        <v>43</v>
      </c>
    </row>
    <row r="43" spans="1:18" x14ac:dyDescent="0.25">
      <c r="A43">
        <v>2</v>
      </c>
      <c r="C43" s="139"/>
      <c r="D43" s="6">
        <v>4</v>
      </c>
      <c r="E43" s="8">
        <v>80</v>
      </c>
      <c r="F43" s="32">
        <f t="shared" si="13"/>
        <v>80</v>
      </c>
      <c r="G43" s="40">
        <f t="shared" si="14"/>
        <v>85</v>
      </c>
      <c r="H43" s="40">
        <f t="shared" si="15"/>
        <v>87.5</v>
      </c>
      <c r="I43" s="43" t="s">
        <v>31</v>
      </c>
      <c r="L43" s="139"/>
      <c r="M43" s="20">
        <v>3</v>
      </c>
      <c r="N43" s="21">
        <v>85</v>
      </c>
      <c r="O43" s="32">
        <f t="shared" si="16"/>
        <v>85</v>
      </c>
      <c r="P43" s="40">
        <f t="shared" si="17"/>
        <v>90</v>
      </c>
      <c r="Q43" s="40">
        <f t="shared" si="18"/>
        <v>92.5</v>
      </c>
      <c r="R43" s="43" t="s">
        <v>44</v>
      </c>
    </row>
    <row r="44" spans="1:18" x14ac:dyDescent="0.25">
      <c r="A44">
        <v>3</v>
      </c>
      <c r="C44" s="139"/>
      <c r="D44" s="6">
        <v>4</v>
      </c>
      <c r="E44" s="8">
        <v>80</v>
      </c>
      <c r="F44" s="32">
        <f t="shared" si="13"/>
        <v>80</v>
      </c>
      <c r="G44" s="40">
        <f t="shared" si="14"/>
        <v>85</v>
      </c>
      <c r="H44" s="40">
        <f t="shared" si="15"/>
        <v>87.5</v>
      </c>
      <c r="I44" s="43" t="s">
        <v>31</v>
      </c>
      <c r="L44" s="139"/>
      <c r="M44" s="20">
        <v>3</v>
      </c>
      <c r="N44" s="21">
        <v>85</v>
      </c>
      <c r="O44" s="32">
        <f t="shared" si="16"/>
        <v>85</v>
      </c>
      <c r="P44" s="40">
        <f t="shared" si="17"/>
        <v>90</v>
      </c>
      <c r="Q44" s="40">
        <f t="shared" si="18"/>
        <v>92.5</v>
      </c>
      <c r="R44" s="43"/>
    </row>
    <row r="45" spans="1:18" x14ac:dyDescent="0.25">
      <c r="A45">
        <v>4</v>
      </c>
      <c r="C45" s="139"/>
      <c r="D45" s="6">
        <v>4</v>
      </c>
      <c r="E45" s="8">
        <v>80</v>
      </c>
      <c r="F45" s="32">
        <f t="shared" si="13"/>
        <v>80</v>
      </c>
      <c r="G45" s="40">
        <f t="shared" si="14"/>
        <v>85</v>
      </c>
      <c r="H45" s="40">
        <f t="shared" si="15"/>
        <v>87.5</v>
      </c>
      <c r="I45" s="43" t="s">
        <v>31</v>
      </c>
      <c r="L45" s="139"/>
      <c r="M45" s="20">
        <v>3</v>
      </c>
      <c r="N45" s="21">
        <v>85</v>
      </c>
      <c r="O45" s="32">
        <f t="shared" si="16"/>
        <v>85</v>
      </c>
      <c r="P45" s="40">
        <f t="shared" si="17"/>
        <v>90</v>
      </c>
      <c r="Q45" s="40">
        <f t="shared" si="18"/>
        <v>92.5</v>
      </c>
      <c r="R45" s="43"/>
    </row>
    <row r="46" spans="1:18" x14ac:dyDescent="0.25">
      <c r="A46">
        <v>5</v>
      </c>
      <c r="C46" s="139"/>
      <c r="D46" s="6">
        <v>4</v>
      </c>
      <c r="E46" s="8">
        <v>80</v>
      </c>
      <c r="F46" s="32">
        <f t="shared" si="13"/>
        <v>80</v>
      </c>
      <c r="G46" s="40">
        <f t="shared" si="14"/>
        <v>85</v>
      </c>
      <c r="H46" s="40">
        <f t="shared" si="15"/>
        <v>87.5</v>
      </c>
      <c r="I46" s="43" t="s">
        <v>31</v>
      </c>
      <c r="L46" s="139"/>
      <c r="M46" s="20">
        <v>3</v>
      </c>
      <c r="N46" s="21">
        <v>85</v>
      </c>
      <c r="O46" s="32">
        <f t="shared" si="16"/>
        <v>85</v>
      </c>
      <c r="P46" s="40">
        <f t="shared" si="17"/>
        <v>90</v>
      </c>
      <c r="Q46" s="40">
        <f t="shared" si="18"/>
        <v>92.5</v>
      </c>
      <c r="R46" s="43"/>
    </row>
    <row r="47" spans="1:18" x14ac:dyDescent="0.25">
      <c r="A47">
        <v>6</v>
      </c>
      <c r="C47" s="139"/>
      <c r="D47" s="6">
        <v>4</v>
      </c>
      <c r="E47" s="8">
        <v>80</v>
      </c>
      <c r="F47" s="32">
        <f t="shared" si="13"/>
        <v>80</v>
      </c>
      <c r="G47" s="40">
        <f t="shared" si="14"/>
        <v>85</v>
      </c>
      <c r="H47" s="40">
        <f t="shared" si="15"/>
        <v>87.5</v>
      </c>
      <c r="I47" s="43" t="s">
        <v>31</v>
      </c>
      <c r="L47" s="139"/>
      <c r="M47" s="20">
        <v>3</v>
      </c>
      <c r="N47" s="21">
        <v>85</v>
      </c>
      <c r="O47" s="32">
        <f t="shared" si="16"/>
        <v>85</v>
      </c>
      <c r="P47" s="40">
        <f t="shared" si="17"/>
        <v>90</v>
      </c>
      <c r="Q47" s="40">
        <f t="shared" si="18"/>
        <v>92.5</v>
      </c>
      <c r="R47" s="43"/>
    </row>
    <row r="48" spans="1:18" ht="15.75" customHeight="1" x14ac:dyDescent="0.25">
      <c r="A48">
        <v>7</v>
      </c>
      <c r="C48" s="139"/>
      <c r="D48" s="6">
        <v>4</v>
      </c>
      <c r="E48" s="8">
        <v>80</v>
      </c>
      <c r="F48" s="32">
        <f t="shared" si="13"/>
        <v>80</v>
      </c>
      <c r="G48" s="40">
        <f t="shared" si="14"/>
        <v>85</v>
      </c>
      <c r="H48" s="40">
        <f t="shared" si="15"/>
        <v>87.5</v>
      </c>
      <c r="I48" s="43" t="s">
        <v>31</v>
      </c>
      <c r="L48" s="139"/>
      <c r="M48" s="20">
        <v>3</v>
      </c>
      <c r="N48" s="21">
        <v>85</v>
      </c>
      <c r="O48" s="32">
        <f t="shared" si="16"/>
        <v>85</v>
      </c>
      <c r="P48" s="40">
        <f t="shared" si="17"/>
        <v>90</v>
      </c>
      <c r="Q48" s="40">
        <f t="shared" si="18"/>
        <v>92.5</v>
      </c>
      <c r="R48" s="43"/>
    </row>
    <row r="49" spans="1:18" ht="15.75" thickBot="1" x14ac:dyDescent="0.3">
      <c r="A49">
        <v>8</v>
      </c>
      <c r="C49" s="140"/>
      <c r="D49" s="9">
        <v>4</v>
      </c>
      <c r="E49" s="10">
        <v>80</v>
      </c>
      <c r="F49" s="36">
        <f t="shared" si="13"/>
        <v>80</v>
      </c>
      <c r="G49" s="36">
        <f t="shared" si="14"/>
        <v>85</v>
      </c>
      <c r="H49" s="36">
        <f t="shared" si="15"/>
        <v>87.5</v>
      </c>
      <c r="I49" s="44" t="s">
        <v>31</v>
      </c>
      <c r="L49" s="139"/>
      <c r="M49" s="20">
        <v>3</v>
      </c>
      <c r="N49" s="21">
        <v>85</v>
      </c>
      <c r="O49" s="32">
        <f t="shared" si="16"/>
        <v>85</v>
      </c>
      <c r="P49" s="40">
        <f t="shared" si="17"/>
        <v>90</v>
      </c>
      <c r="Q49" s="40">
        <f t="shared" si="18"/>
        <v>92.5</v>
      </c>
      <c r="R49" s="43"/>
    </row>
    <row r="50" spans="1:18" x14ac:dyDescent="0.25">
      <c r="A50">
        <v>9</v>
      </c>
      <c r="C50" s="162" t="s">
        <v>8</v>
      </c>
      <c r="D50" s="11" t="s">
        <v>39</v>
      </c>
      <c r="E50" s="17" t="s">
        <v>59</v>
      </c>
      <c r="F50" s="37"/>
      <c r="G50" s="46"/>
      <c r="H50" s="46"/>
      <c r="I50" s="43"/>
      <c r="L50" s="139"/>
      <c r="M50" s="20">
        <v>3</v>
      </c>
      <c r="N50" s="21">
        <v>85</v>
      </c>
      <c r="O50" s="32">
        <f t="shared" si="16"/>
        <v>85</v>
      </c>
      <c r="P50" s="40">
        <f t="shared" si="17"/>
        <v>90</v>
      </c>
      <c r="Q50" s="40">
        <f t="shared" si="18"/>
        <v>92.5</v>
      </c>
      <c r="R50" s="43"/>
    </row>
    <row r="51" spans="1:18" ht="15.75" thickBot="1" x14ac:dyDescent="0.3">
      <c r="A51">
        <v>10</v>
      </c>
      <c r="C51" s="163"/>
      <c r="D51" s="13" t="s">
        <v>39</v>
      </c>
      <c r="E51" s="14" t="s">
        <v>59</v>
      </c>
      <c r="F51" s="56"/>
      <c r="G51" s="54"/>
      <c r="H51" s="54"/>
      <c r="I51" s="44"/>
      <c r="L51" s="140"/>
      <c r="M51" s="22">
        <v>3</v>
      </c>
      <c r="N51" s="23">
        <v>85</v>
      </c>
      <c r="O51" s="32">
        <f t="shared" si="16"/>
        <v>85</v>
      </c>
      <c r="P51" s="40">
        <f t="shared" si="17"/>
        <v>90</v>
      </c>
      <c r="Q51" s="40">
        <f t="shared" si="18"/>
        <v>92.5</v>
      </c>
      <c r="R51" s="43"/>
    </row>
    <row r="52" spans="1:18" ht="15" customHeight="1" x14ac:dyDescent="0.25">
      <c r="A52">
        <v>11</v>
      </c>
      <c r="C52" s="159" t="s">
        <v>37</v>
      </c>
      <c r="D52" s="11" t="s">
        <v>39</v>
      </c>
      <c r="E52" s="12" t="s">
        <v>41</v>
      </c>
      <c r="F52" s="32"/>
      <c r="G52" s="40"/>
      <c r="H52" s="40"/>
      <c r="I52" s="43"/>
      <c r="L52" s="131" t="s">
        <v>58</v>
      </c>
      <c r="M52" s="20">
        <v>3</v>
      </c>
      <c r="N52" s="21"/>
      <c r="O52" s="38">
        <v>30</v>
      </c>
      <c r="P52" s="47">
        <f>O52+2.5</f>
        <v>32.5</v>
      </c>
      <c r="Q52" s="47">
        <f t="shared" si="18"/>
        <v>35</v>
      </c>
      <c r="R52" s="48">
        <f>Q52+2.5</f>
        <v>37.5</v>
      </c>
    </row>
    <row r="53" spans="1:18" x14ac:dyDescent="0.25">
      <c r="A53">
        <v>12</v>
      </c>
      <c r="C53" s="160"/>
      <c r="D53" s="11" t="s">
        <v>39</v>
      </c>
      <c r="E53" s="12" t="s">
        <v>41</v>
      </c>
      <c r="F53" s="32"/>
      <c r="G53" s="40"/>
      <c r="H53" s="40"/>
      <c r="I53" s="43"/>
      <c r="L53" s="132"/>
      <c r="M53" s="20">
        <v>3</v>
      </c>
      <c r="N53" s="21"/>
      <c r="O53" s="32">
        <v>30</v>
      </c>
      <c r="P53" s="40">
        <f>O53+2.5</f>
        <v>32.5</v>
      </c>
      <c r="Q53" s="40">
        <f t="shared" si="18"/>
        <v>35</v>
      </c>
      <c r="R53" s="43">
        <f>Q53+2.5</f>
        <v>37.5</v>
      </c>
    </row>
    <row r="54" spans="1:18" ht="15.75" thickBot="1" x14ac:dyDescent="0.3">
      <c r="A54">
        <v>13</v>
      </c>
      <c r="C54" s="161"/>
      <c r="D54" s="13" t="s">
        <v>39</v>
      </c>
      <c r="E54" s="14" t="s">
        <v>41</v>
      </c>
      <c r="F54" s="33"/>
      <c r="G54" s="36"/>
      <c r="H54" s="36"/>
      <c r="I54" s="44"/>
      <c r="L54" s="132"/>
      <c r="M54" s="20">
        <v>3</v>
      </c>
      <c r="N54" s="21"/>
      <c r="O54" s="32">
        <v>30</v>
      </c>
      <c r="P54" s="40">
        <f>O54+2.5</f>
        <v>32.5</v>
      </c>
      <c r="Q54" s="40">
        <f t="shared" si="18"/>
        <v>35</v>
      </c>
      <c r="R54" s="43">
        <f>Q54+2.5</f>
        <v>37.5</v>
      </c>
    </row>
    <row r="55" spans="1:18" ht="15.75" thickBot="1" x14ac:dyDescent="0.3">
      <c r="A55">
        <v>14</v>
      </c>
      <c r="C55" s="131" t="s">
        <v>1</v>
      </c>
      <c r="D55" s="6">
        <v>5</v>
      </c>
      <c r="E55" s="8">
        <f>E27</f>
        <v>50</v>
      </c>
      <c r="F55" s="32">
        <f t="shared" ref="F55:I57" si="19">CEILING(F$31*$E55/100,2.5)</f>
        <v>55</v>
      </c>
      <c r="G55" s="40">
        <f t="shared" si="19"/>
        <v>57.5</v>
      </c>
      <c r="H55" s="40">
        <f t="shared" si="19"/>
        <v>57.5</v>
      </c>
      <c r="I55" s="43">
        <f t="shared" si="19"/>
        <v>60</v>
      </c>
      <c r="L55" s="133"/>
      <c r="M55" s="22">
        <v>3</v>
      </c>
      <c r="N55" s="23"/>
      <c r="O55" s="33">
        <v>30</v>
      </c>
      <c r="P55" s="36">
        <f>O55+2.5</f>
        <v>32.5</v>
      </c>
      <c r="Q55" s="36">
        <f t="shared" si="18"/>
        <v>35</v>
      </c>
      <c r="R55" s="44">
        <f>Q55+2.5</f>
        <v>37.5</v>
      </c>
    </row>
    <row r="56" spans="1:18" x14ac:dyDescent="0.25">
      <c r="A56">
        <v>15</v>
      </c>
      <c r="C56" s="132"/>
      <c r="D56" s="6">
        <v>5</v>
      </c>
      <c r="E56" s="8">
        <f>E28</f>
        <v>62.5</v>
      </c>
      <c r="F56" s="32">
        <f t="shared" si="19"/>
        <v>70</v>
      </c>
      <c r="G56" s="40">
        <f t="shared" si="19"/>
        <v>72.5</v>
      </c>
      <c r="H56" s="40">
        <f t="shared" si="19"/>
        <v>72.5</v>
      </c>
      <c r="I56" s="43">
        <f t="shared" si="19"/>
        <v>75</v>
      </c>
      <c r="L56" s="147" t="s">
        <v>16</v>
      </c>
      <c r="M56" s="20">
        <v>5</v>
      </c>
      <c r="N56" s="21">
        <f>N27</f>
        <v>62.5</v>
      </c>
      <c r="O56" s="32">
        <f t="shared" ref="O56:R58" si="20">O27</f>
        <v>95</v>
      </c>
      <c r="P56" s="40">
        <f t="shared" si="20"/>
        <v>97.5</v>
      </c>
      <c r="Q56" s="40">
        <f t="shared" si="20"/>
        <v>97.5</v>
      </c>
      <c r="R56" s="43">
        <f t="shared" si="20"/>
        <v>100</v>
      </c>
    </row>
    <row r="57" spans="1:18" x14ac:dyDescent="0.25">
      <c r="A57">
        <v>16</v>
      </c>
      <c r="C57" s="132"/>
      <c r="D57" s="6">
        <v>5</v>
      </c>
      <c r="E57" s="8">
        <f>E29</f>
        <v>75</v>
      </c>
      <c r="F57" s="32">
        <f t="shared" si="19"/>
        <v>82.5</v>
      </c>
      <c r="G57" s="40">
        <f t="shared" si="19"/>
        <v>85</v>
      </c>
      <c r="H57" s="40">
        <f t="shared" si="19"/>
        <v>87.5</v>
      </c>
      <c r="I57" s="43">
        <f t="shared" si="19"/>
        <v>90</v>
      </c>
      <c r="L57" s="148"/>
      <c r="M57" s="20">
        <v>5</v>
      </c>
      <c r="N57" s="21">
        <f>N28</f>
        <v>75</v>
      </c>
      <c r="O57" s="32">
        <f t="shared" si="20"/>
        <v>112.5</v>
      </c>
      <c r="P57" s="40">
        <f t="shared" si="20"/>
        <v>115</v>
      </c>
      <c r="Q57" s="40">
        <f t="shared" si="20"/>
        <v>117.5</v>
      </c>
      <c r="R57" s="43">
        <f t="shared" si="20"/>
        <v>120</v>
      </c>
    </row>
    <row r="58" spans="1:18" x14ac:dyDescent="0.25">
      <c r="A58">
        <v>17</v>
      </c>
      <c r="C58" s="132"/>
      <c r="D58" s="6">
        <v>5</v>
      </c>
      <c r="E58" s="8">
        <f>E30</f>
        <v>87.5</v>
      </c>
      <c r="F58" s="32">
        <f>CEILING(F$31*$E$58/100,2.5)</f>
        <v>97.5</v>
      </c>
      <c r="G58" s="40">
        <f>CEILING(G$31*$E$58/100,2.5)</f>
        <v>100</v>
      </c>
      <c r="H58" s="40">
        <f>CEILING(H$31*$E$58/100,2.5)</f>
        <v>102.5</v>
      </c>
      <c r="I58" s="43">
        <f>CEILING(I$31*$E$58/100,2.5)</f>
        <v>105</v>
      </c>
      <c r="L58" s="148"/>
      <c r="M58" s="20">
        <v>5</v>
      </c>
      <c r="N58" s="21">
        <f>N29</f>
        <v>87.5</v>
      </c>
      <c r="O58" s="32">
        <f>O29</f>
        <v>132.5</v>
      </c>
      <c r="P58" s="40">
        <f t="shared" si="20"/>
        <v>135</v>
      </c>
      <c r="Q58" s="40">
        <f t="shared" si="20"/>
        <v>137.5</v>
      </c>
      <c r="R58" s="43">
        <f t="shared" si="20"/>
        <v>140</v>
      </c>
    </row>
    <row r="59" spans="1:18" ht="15.75" thickBot="1" x14ac:dyDescent="0.3">
      <c r="A59">
        <v>18</v>
      </c>
      <c r="C59" s="132"/>
      <c r="D59" s="6">
        <v>3</v>
      </c>
      <c r="E59" s="12" t="s">
        <v>40</v>
      </c>
      <c r="F59" s="32">
        <f>F31+5</f>
        <v>115</v>
      </c>
      <c r="G59" s="40">
        <f>G31+5</f>
        <v>117.5</v>
      </c>
      <c r="H59" s="40">
        <f>H31+5</f>
        <v>120</v>
      </c>
      <c r="I59" s="43">
        <f>I31+5</f>
        <v>122.5</v>
      </c>
      <c r="L59" s="149"/>
      <c r="M59" s="22">
        <v>3</v>
      </c>
      <c r="N59" s="24" t="s">
        <v>55</v>
      </c>
      <c r="O59" s="33">
        <f>O30+10</f>
        <v>160</v>
      </c>
      <c r="P59" s="36">
        <f>P30+10</f>
        <v>162.5</v>
      </c>
      <c r="Q59" s="36">
        <f>Q30+10</f>
        <v>165</v>
      </c>
      <c r="R59" s="44">
        <f>R30+10</f>
        <v>167.5</v>
      </c>
    </row>
    <row r="60" spans="1:18" ht="15.75" thickBot="1" x14ac:dyDescent="0.3">
      <c r="A60">
        <v>19</v>
      </c>
      <c r="C60" s="133"/>
      <c r="D60" s="9">
        <v>8</v>
      </c>
      <c r="E60" s="10">
        <f>E29</f>
        <v>75</v>
      </c>
      <c r="F60" s="33">
        <f>F57</f>
        <v>82.5</v>
      </c>
      <c r="G60" s="36">
        <f t="shared" ref="G60:I60" si="21">G57</f>
        <v>85</v>
      </c>
      <c r="H60" s="36">
        <f t="shared" si="21"/>
        <v>87.5</v>
      </c>
      <c r="I60" s="44">
        <f t="shared" si="21"/>
        <v>90</v>
      </c>
      <c r="L60" s="144" t="s">
        <v>18</v>
      </c>
      <c r="M60" s="25" t="s">
        <v>39</v>
      </c>
      <c r="N60" s="26" t="s">
        <v>41</v>
      </c>
      <c r="O60" s="32"/>
      <c r="P60" s="40"/>
      <c r="Q60" s="40"/>
      <c r="R60" s="43"/>
    </row>
    <row r="61" spans="1:18" x14ac:dyDescent="0.25">
      <c r="A61">
        <v>20</v>
      </c>
      <c r="C61" s="152" t="s">
        <v>17</v>
      </c>
      <c r="D61" s="11" t="s">
        <v>7</v>
      </c>
      <c r="E61" s="17" t="s">
        <v>41</v>
      </c>
      <c r="F61" s="32"/>
      <c r="G61" s="40"/>
      <c r="H61" s="40"/>
      <c r="I61" s="43"/>
      <c r="L61" s="145"/>
      <c r="M61" s="25" t="s">
        <v>39</v>
      </c>
      <c r="N61" s="26" t="s">
        <v>41</v>
      </c>
      <c r="O61" s="32"/>
      <c r="P61" s="40"/>
      <c r="Q61" s="40"/>
      <c r="R61" s="43"/>
    </row>
    <row r="62" spans="1:18" ht="15.75" thickBot="1" x14ac:dyDescent="0.3">
      <c r="A62">
        <v>21</v>
      </c>
      <c r="C62" s="153"/>
      <c r="D62" s="11" t="s">
        <v>7</v>
      </c>
      <c r="E62" s="12" t="s">
        <v>41</v>
      </c>
      <c r="F62" s="32"/>
      <c r="G62" s="40"/>
      <c r="H62" s="40"/>
      <c r="I62" s="43"/>
      <c r="L62" s="146"/>
      <c r="M62" s="27" t="s">
        <v>39</v>
      </c>
      <c r="N62" s="24" t="s">
        <v>41</v>
      </c>
      <c r="O62" s="33"/>
      <c r="P62" s="36"/>
      <c r="Q62" s="36"/>
      <c r="R62" s="44"/>
    </row>
    <row r="63" spans="1:18" ht="15.75" thickBot="1" x14ac:dyDescent="0.3">
      <c r="A63">
        <v>22</v>
      </c>
      <c r="C63" s="154"/>
      <c r="D63" s="13" t="s">
        <v>7</v>
      </c>
      <c r="E63" s="14" t="s">
        <v>41</v>
      </c>
      <c r="F63" s="33"/>
      <c r="G63" s="36"/>
      <c r="H63" s="36"/>
      <c r="I63" s="44"/>
      <c r="L63" s="141" t="s">
        <v>6</v>
      </c>
      <c r="M63" s="25" t="s">
        <v>7</v>
      </c>
      <c r="N63" s="26" t="s">
        <v>41</v>
      </c>
      <c r="O63" s="32"/>
      <c r="P63" s="40"/>
      <c r="Q63" s="40"/>
      <c r="R63" s="43"/>
    </row>
    <row r="64" spans="1:18" x14ac:dyDescent="0.25">
      <c r="A64">
        <v>23</v>
      </c>
      <c r="C64" s="150" t="s">
        <v>19</v>
      </c>
      <c r="D64" s="11" t="s">
        <v>7</v>
      </c>
      <c r="E64" s="12" t="s">
        <v>41</v>
      </c>
      <c r="F64" s="32"/>
      <c r="G64" s="40"/>
      <c r="H64" s="40"/>
      <c r="I64" s="43"/>
      <c r="L64" s="142"/>
      <c r="M64" s="25" t="s">
        <v>7</v>
      </c>
      <c r="N64" s="26" t="s">
        <v>41</v>
      </c>
      <c r="O64" s="32"/>
      <c r="P64" s="40"/>
      <c r="Q64" s="40"/>
      <c r="R64" s="43"/>
    </row>
    <row r="65" spans="1:18" ht="15.75" thickBot="1" x14ac:dyDescent="0.3">
      <c r="A65">
        <v>24</v>
      </c>
      <c r="C65" s="151"/>
      <c r="D65" s="15" t="s">
        <v>7</v>
      </c>
      <c r="E65" s="16" t="s">
        <v>41</v>
      </c>
      <c r="F65" s="34"/>
      <c r="G65" s="41"/>
      <c r="H65" s="41"/>
      <c r="I65" s="45"/>
      <c r="L65" s="143"/>
      <c r="M65" s="28" t="s">
        <v>7</v>
      </c>
      <c r="N65" s="29" t="s">
        <v>41</v>
      </c>
      <c r="O65" s="34"/>
      <c r="P65" s="41"/>
      <c r="Q65" s="41"/>
      <c r="R65" s="45"/>
    </row>
    <row r="66" spans="1:18" x14ac:dyDescent="0.25">
      <c r="D66" s="1"/>
    </row>
  </sheetData>
  <mergeCells count="29">
    <mergeCell ref="C50:C51"/>
    <mergeCell ref="C42:C49"/>
    <mergeCell ref="C55:C60"/>
    <mergeCell ref="C16:C21"/>
    <mergeCell ref="L63:L65"/>
    <mergeCell ref="L60:L62"/>
    <mergeCell ref="L56:L59"/>
    <mergeCell ref="L16:L22"/>
    <mergeCell ref="L23:L26"/>
    <mergeCell ref="L27:L30"/>
    <mergeCell ref="L31:L33"/>
    <mergeCell ref="L34:L37"/>
    <mergeCell ref="C64:C65"/>
    <mergeCell ref="C61:C63"/>
    <mergeCell ref="C32:C34"/>
    <mergeCell ref="C22:C26"/>
    <mergeCell ref="C27:C31"/>
    <mergeCell ref="C35:C37"/>
    <mergeCell ref="C52:C54"/>
    <mergeCell ref="K2:L2"/>
    <mergeCell ref="K3:L3"/>
    <mergeCell ref="L52:L55"/>
    <mergeCell ref="O3:P3"/>
    <mergeCell ref="Q3:R3"/>
    <mergeCell ref="M2:N2"/>
    <mergeCell ref="O2:P2"/>
    <mergeCell ref="Q2:R2"/>
    <mergeCell ref="M3:N3"/>
    <mergeCell ref="L42:L51"/>
  </mergeCells>
  <pageMargins left="0.25" right="0.25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f</vt:lpstr>
      <vt:lpstr>PRWEEK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Maimann</dc:creator>
  <cp:lastModifiedBy>Maimann</cp:lastModifiedBy>
  <cp:lastPrinted>2013-11-18T14:07:26Z</cp:lastPrinted>
  <dcterms:created xsi:type="dcterms:W3CDTF">2013-10-30T11:09:36Z</dcterms:created>
  <dcterms:modified xsi:type="dcterms:W3CDTF">2013-11-20T16:20:42Z</dcterms:modified>
</cp:coreProperties>
</file>